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LivedriveFS/2 SALES/00 -2025 PRICE LISTS/"/>
    </mc:Choice>
  </mc:AlternateContent>
  <xr:revisionPtr revIDLastSave="0" documentId="13_ncr:1_{D49775C1-7109-A441-9731-01C8B16FE8F1}" xr6:coauthVersionLast="47" xr6:coauthVersionMax="47" xr10:uidLastSave="{00000000-0000-0000-0000-000000000000}"/>
  <bookViews>
    <workbookView xWindow="0" yWindow="0" windowWidth="33600" windowHeight="21000" tabRatio="599" xr2:uid="{00000000-000D-0000-FFFF-FFFF00000000}"/>
  </bookViews>
  <sheets>
    <sheet name="candles-TOTAL" sheetId="1" r:id="rId1"/>
    <sheet name="table-partyware" sheetId="4" r:id="rId2"/>
    <sheet name="balloons" sheetId="8" r:id="rId3"/>
    <sheet name="LED Lights" sheetId="9" r:id="rId4"/>
    <sheet name="Cocktail Napkins" sheetId="10" r:id="rId5"/>
    <sheet name="Drips" sheetId="7" r:id="rId6"/>
    <sheet name="ecogo" sheetId="5" r:id="rId7"/>
  </sheets>
  <definedNames>
    <definedName name="_xlnm.Print_Area" localSheetId="2">balloons!$A$1:$K$32</definedName>
    <definedName name="_xlnm.Print_Area" localSheetId="0">'candles-TOTAL'!$A$1:$K$182</definedName>
    <definedName name="_xlnm.Print_Area" localSheetId="4">'Cocktail Napkins'!$A$1:$K$15</definedName>
    <definedName name="_xlnm.Print_Area" localSheetId="5">Drips!$A$6:$I$10</definedName>
    <definedName name="_xlnm.Print_Area" localSheetId="6">ecogo!$A$1:$K$11</definedName>
    <definedName name="_xlnm.Print_Area" localSheetId="3">'LED Lights'!$A$1:$K$15</definedName>
    <definedName name="_xlnm.Print_Area" localSheetId="1">'table-partyware'!$A$1:$K$73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5" l="1"/>
  <c r="I9" i="5"/>
  <c r="I8" i="5"/>
  <c r="G10" i="5"/>
  <c r="G9" i="5"/>
  <c r="G8" i="5"/>
  <c r="G7" i="5"/>
  <c r="I7" i="5" s="1"/>
  <c r="I13" i="7"/>
  <c r="G13" i="7"/>
  <c r="G12" i="7"/>
  <c r="I12" i="7" s="1"/>
  <c r="G11" i="7"/>
  <c r="I11" i="7" s="1"/>
  <c r="G10" i="7"/>
  <c r="I10" i="7" s="1"/>
  <c r="I9" i="7"/>
  <c r="G9" i="7"/>
  <c r="G8" i="7"/>
  <c r="I8" i="7" s="1"/>
  <c r="G7" i="7"/>
  <c r="I7" i="7" s="1"/>
  <c r="I14" i="10"/>
  <c r="I7" i="10"/>
  <c r="G14" i="10"/>
  <c r="G12" i="10"/>
  <c r="I12" i="10" s="1"/>
  <c r="G11" i="10"/>
  <c r="I11" i="10" s="1"/>
  <c r="G10" i="10"/>
  <c r="I10" i="10" s="1"/>
  <c r="I9" i="10"/>
  <c r="G9" i="10"/>
  <c r="G8" i="10"/>
  <c r="I8" i="10" s="1"/>
  <c r="G7" i="10"/>
  <c r="G7" i="9"/>
  <c r="G14" i="9"/>
  <c r="I14" i="9" s="1"/>
  <c r="G12" i="9"/>
  <c r="I12" i="9" s="1"/>
  <c r="G11" i="9"/>
  <c r="I11" i="9" s="1"/>
  <c r="G10" i="9"/>
  <c r="I10" i="9" s="1"/>
  <c r="G9" i="9"/>
  <c r="I9" i="9" s="1"/>
  <c r="G8" i="9"/>
  <c r="I8" i="9" s="1"/>
  <c r="I7" i="9"/>
  <c r="I32" i="8"/>
  <c r="I31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G32" i="8"/>
  <c r="G31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I7" i="8" s="1"/>
  <c r="I72" i="4"/>
  <c r="I71" i="4"/>
  <c r="I70" i="4"/>
  <c r="I69" i="4"/>
  <c r="I68" i="4"/>
  <c r="I67" i="4"/>
  <c r="I66" i="4"/>
  <c r="I65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G72" i="4"/>
  <c r="G71" i="4"/>
  <c r="G70" i="4"/>
  <c r="G69" i="4"/>
  <c r="G68" i="4"/>
  <c r="G67" i="4"/>
  <c r="G66" i="4"/>
  <c r="G65" i="4"/>
  <c r="G63" i="4"/>
  <c r="G62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1" i="4"/>
  <c r="I181" i="1"/>
  <c r="I180" i="1"/>
  <c r="I179" i="1"/>
  <c r="I178" i="1"/>
  <c r="I177" i="1"/>
  <c r="I176" i="1"/>
  <c r="I175" i="1"/>
  <c r="I174" i="1"/>
  <c r="I173" i="1"/>
  <c r="I172" i="1"/>
  <c r="I171" i="1"/>
  <c r="I170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F179" i="1"/>
  <c r="E179" i="1"/>
  <c r="K151" i="1" l="1"/>
  <c r="K9" i="4"/>
  <c r="K46" i="4"/>
  <c r="K45" i="4"/>
  <c r="K44" i="4"/>
  <c r="K10" i="4"/>
  <c r="K8" i="4"/>
  <c r="K7" i="4"/>
  <c r="K4" i="4" s="1"/>
  <c r="M5" i="1" s="1"/>
  <c r="K63" i="4"/>
  <c r="K62" i="4"/>
  <c r="K61" i="4"/>
  <c r="K60" i="4"/>
  <c r="K59" i="4"/>
  <c r="K58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127" i="1"/>
  <c r="K126" i="1"/>
  <c r="K125" i="1"/>
  <c r="K124" i="1"/>
  <c r="K120" i="1"/>
  <c r="F181" i="1"/>
  <c r="K181" i="1" s="1"/>
  <c r="F180" i="1"/>
  <c r="K179" i="1"/>
  <c r="K178" i="1"/>
  <c r="K177" i="1"/>
  <c r="K90" i="1"/>
  <c r="K89" i="1"/>
  <c r="K88" i="1"/>
  <c r="K87" i="1"/>
  <c r="K86" i="1"/>
  <c r="K85" i="1"/>
  <c r="K84" i="1"/>
  <c r="K83" i="1"/>
  <c r="K82" i="1"/>
  <c r="K81" i="1"/>
  <c r="K80" i="1"/>
  <c r="K79" i="1"/>
  <c r="F14" i="9"/>
  <c r="K14" i="9" s="1"/>
  <c r="E14" i="9"/>
  <c r="F14" i="10"/>
  <c r="K14" i="10"/>
  <c r="E14" i="10"/>
  <c r="K12" i="10"/>
  <c r="K11" i="10"/>
  <c r="K10" i="10"/>
  <c r="K9" i="10"/>
  <c r="K8" i="10"/>
  <c r="K7" i="10"/>
  <c r="K130" i="1"/>
  <c r="K129" i="1"/>
  <c r="K128" i="1"/>
  <c r="K123" i="1"/>
  <c r="K119" i="1"/>
  <c r="K118" i="1"/>
  <c r="K117" i="1"/>
  <c r="K116" i="1"/>
  <c r="K56" i="1"/>
  <c r="S7" i="9"/>
  <c r="S12" i="9"/>
  <c r="S11" i="9"/>
  <c r="S10" i="9"/>
  <c r="S9" i="9"/>
  <c r="S8" i="9"/>
  <c r="K7" i="9"/>
  <c r="K12" i="9"/>
  <c r="K11" i="9"/>
  <c r="K10" i="9"/>
  <c r="K9" i="9"/>
  <c r="K8" i="9"/>
  <c r="K57" i="4"/>
  <c r="K56" i="4"/>
  <c r="K55" i="4"/>
  <c r="K110" i="1"/>
  <c r="K171" i="1"/>
  <c r="E171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51" i="1"/>
  <c r="K50" i="1"/>
  <c r="K28" i="1"/>
  <c r="K27" i="1"/>
  <c r="K26" i="1"/>
  <c r="K25" i="1"/>
  <c r="K65" i="4"/>
  <c r="H43" i="4"/>
  <c r="K43" i="4"/>
  <c r="K78" i="1"/>
  <c r="K77" i="1"/>
  <c r="K76" i="1"/>
  <c r="K75" i="1"/>
  <c r="K74" i="1"/>
  <c r="K72" i="1"/>
  <c r="K71" i="1"/>
  <c r="K70" i="1"/>
  <c r="K69" i="1"/>
  <c r="H14" i="4"/>
  <c r="H13" i="4"/>
  <c r="H12" i="4"/>
  <c r="K12" i="4" s="1"/>
  <c r="H11" i="4"/>
  <c r="K11" i="4" s="1"/>
  <c r="H54" i="4"/>
  <c r="H53" i="4"/>
  <c r="K53" i="4"/>
  <c r="H52" i="4"/>
  <c r="H51" i="4"/>
  <c r="H50" i="4"/>
  <c r="K50" i="4" s="1"/>
  <c r="H49" i="4"/>
  <c r="H48" i="4"/>
  <c r="K48" i="4" s="1"/>
  <c r="H47" i="4"/>
  <c r="K47" i="4" s="1"/>
  <c r="K42" i="4"/>
  <c r="K148" i="1"/>
  <c r="K147" i="1"/>
  <c r="K146" i="1"/>
  <c r="K145" i="1"/>
  <c r="K73" i="1"/>
  <c r="F176" i="1"/>
  <c r="K176" i="1" s="1"/>
  <c r="E176" i="1"/>
  <c r="F175" i="1"/>
  <c r="E175" i="1"/>
  <c r="F174" i="1"/>
  <c r="E174" i="1"/>
  <c r="F173" i="1"/>
  <c r="E173" i="1"/>
  <c r="F32" i="8"/>
  <c r="F31" i="8"/>
  <c r="K20" i="1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64" i="4"/>
  <c r="K66" i="4"/>
  <c r="K67" i="4"/>
  <c r="K68" i="4"/>
  <c r="K69" i="4"/>
  <c r="K70" i="4"/>
  <c r="K71" i="4"/>
  <c r="K72" i="4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1" i="8"/>
  <c r="K32" i="8"/>
  <c r="K7" i="7"/>
  <c r="K8" i="7"/>
  <c r="K9" i="7"/>
  <c r="K10" i="7"/>
  <c r="K11" i="7"/>
  <c r="K12" i="7"/>
  <c r="K13" i="7"/>
  <c r="K7" i="5"/>
  <c r="K8" i="5"/>
  <c r="K9" i="5"/>
  <c r="K10" i="5"/>
  <c r="E32" i="8"/>
  <c r="E31" i="8"/>
  <c r="K175" i="1"/>
  <c r="K174" i="1"/>
  <c r="K173" i="1"/>
  <c r="K172" i="1"/>
  <c r="K170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0" i="1"/>
  <c r="K149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22" i="1"/>
  <c r="K121" i="1"/>
  <c r="K115" i="1"/>
  <c r="K114" i="1"/>
  <c r="K113" i="1"/>
  <c r="K112" i="1"/>
  <c r="K111" i="1"/>
  <c r="K109" i="1"/>
  <c r="K108" i="1"/>
  <c r="K107" i="1"/>
  <c r="K106" i="1"/>
  <c r="K105" i="1"/>
  <c r="K104" i="1"/>
  <c r="K68" i="1"/>
  <c r="K67" i="1"/>
  <c r="K66" i="1"/>
  <c r="K65" i="1"/>
  <c r="K64" i="1"/>
  <c r="K63" i="1"/>
  <c r="K62" i="1"/>
  <c r="K61" i="1"/>
  <c r="K60" i="1"/>
  <c r="K59" i="1"/>
  <c r="K58" i="1"/>
  <c r="K57" i="1"/>
  <c r="K55" i="1"/>
  <c r="K54" i="1"/>
  <c r="K53" i="1"/>
  <c r="K52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4" i="1"/>
  <c r="K23" i="1"/>
  <c r="K22" i="1"/>
  <c r="K21" i="1"/>
  <c r="K19" i="1"/>
  <c r="K18" i="1"/>
  <c r="K17" i="1"/>
  <c r="K16" i="1"/>
  <c r="K15" i="1"/>
  <c r="K12" i="1" s="1"/>
  <c r="E10" i="5"/>
  <c r="K4" i="5" l="1"/>
  <c r="M10" i="1" s="1"/>
  <c r="K4" i="10"/>
  <c r="M8" i="1" s="1"/>
  <c r="K4" i="9"/>
  <c r="M7" i="1" s="1"/>
  <c r="K52" i="4"/>
  <c r="K13" i="4"/>
  <c r="K51" i="4"/>
  <c r="K14" i="4"/>
  <c r="K54" i="4"/>
  <c r="K49" i="4"/>
  <c r="K180" i="1"/>
  <c r="K4" i="7"/>
  <c r="M9" i="1" s="1"/>
  <c r="K4" i="8"/>
  <c r="M6" i="1" s="1"/>
  <c r="M12" i="1" l="1"/>
</calcChain>
</file>

<file path=xl/sharedStrings.xml><?xml version="1.0" encoding="utf-8"?>
<sst xmlns="http://schemas.openxmlformats.org/spreadsheetml/2006/main" count="858" uniqueCount="711">
  <si>
    <t>Item</t>
  </si>
  <si>
    <t>BDAY-M-12</t>
  </si>
  <si>
    <t>BDAY-A-12</t>
  </si>
  <si>
    <t>Description</t>
  </si>
  <si>
    <t>BDAY-B2-12</t>
  </si>
  <si>
    <t>BDAY-G2-12</t>
  </si>
  <si>
    <t>Master</t>
  </si>
  <si>
    <t>BDAY-PP-10</t>
  </si>
  <si>
    <t>BDAY-PM-10</t>
  </si>
  <si>
    <t>Number Candles with colour flame - available in green or red</t>
  </si>
  <si>
    <t>BDAY-SC-12</t>
  </si>
  <si>
    <t>BDAY-AC-12</t>
  </si>
  <si>
    <t>BDAY-OC-12</t>
  </si>
  <si>
    <t>cbm</t>
  </si>
  <si>
    <t>NW (kgs)</t>
  </si>
  <si>
    <t>GW (kgs)</t>
  </si>
  <si>
    <t>CT-CBMB-06</t>
  </si>
  <si>
    <t>H</t>
  </si>
  <si>
    <t>L</t>
  </si>
  <si>
    <t>W</t>
  </si>
  <si>
    <t>Master Dimensions (cm)</t>
  </si>
  <si>
    <t>HAPPY BIRTHDAY LED Light String
Length 5.25 ft / 160 cm</t>
  </si>
  <si>
    <t>PP-HB-12</t>
  </si>
  <si>
    <t>HAPPY BIRTHDAY PROP KIT
• Including 12 props</t>
  </si>
  <si>
    <t>Chalkboard Cake Topper; multi - includes 1 chalkboard, 1 marker and 6 color flame party candles, multi color</t>
  </si>
  <si>
    <t>NCF-JB-05</t>
  </si>
  <si>
    <t>Happy Birthday Candles; 13 letter per pack                                                               Candle colors: green, blue, red, purple, orange, yellow</t>
  </si>
  <si>
    <t xml:space="preserve">Shape Candles; Happy Face printed in black on balloon shapes                              Candle colors: yellow, pink, green, red and blue.                        </t>
  </si>
  <si>
    <t>NCF-EM1-05</t>
  </si>
  <si>
    <t>NCF-UNI-05</t>
  </si>
  <si>
    <t xml:space="preserve">Shape Candles - Unicorn Shaped Candles                                                                     Colors: white, pink, green                                                                              --- 5 candles per package ---- </t>
  </si>
  <si>
    <t>NCF-BAM-05</t>
  </si>
  <si>
    <t>NCF-MON-05</t>
  </si>
  <si>
    <t>NCF-FLB-05</t>
  </si>
  <si>
    <t xml:space="preserve">Chalkboard Cake Topper; multi - includes 1 chalkboard, 1 marker and 6 white candles with colorful party dots color: orange, green, pink, purple, red, bliue                                                           </t>
  </si>
  <si>
    <t xml:space="preserve">It's A …. Reveal Cake Topper with 2 white color flame Jumbo candles - one pink, one blue </t>
  </si>
  <si>
    <t>CT-CB4D-06</t>
  </si>
  <si>
    <t>CT-REV-02</t>
  </si>
  <si>
    <t>DISPLAYS</t>
  </si>
  <si>
    <t>BDAY COUNTER DISPLAY</t>
  </si>
  <si>
    <t xml:space="preserve">Holds 24 packs of color flame birthday candles. Price pending SKUs selected. </t>
  </si>
  <si>
    <t>CAKE TOPPER Counter Display includes:
6 of each of two cake topper styles OR 12 of one style. Total 12 units.</t>
  </si>
  <si>
    <t xml:space="preserve">Shape Candles - Flowers &amp; Buttlerflies shapes Candles 
Colors: pink, purple, yellow and pastel blue                                                              2 flowers &amp; 3 butterly shapes                    
--- 5 candles per package --- </t>
  </si>
  <si>
    <t>MUSICAL BLOOMING  CANDLE – 14 candles
Sparkles, Spins, Opens and plays the Happy Birthday melody. 
–– ships in 48-count FLOOR display ––</t>
  </si>
  <si>
    <t>BDAY-MM-06</t>
  </si>
  <si>
    <t>CTB-UNH-1</t>
  </si>
  <si>
    <t>UNICORN CAKE BUNTING
1 per package.</t>
  </si>
  <si>
    <t>CTB-HB-1</t>
  </si>
  <si>
    <t>HAPPY BIRTHDAY CAKE BUNTING
1 per package.</t>
  </si>
  <si>
    <t>CTP-UNH-8</t>
  </si>
  <si>
    <t>CTP-MEH-8</t>
  </si>
  <si>
    <t>UNICORN PARTY PICKS
8 picks per package: 4 honeycombs + 4 two-sided picks with hotstamp</t>
  </si>
  <si>
    <t>MERMAID PARTY PICKS
8 picks per package: 4 honeycomb tails + 4 mermaids with foil spray</t>
  </si>
  <si>
    <t>CTP-WMW-8</t>
  </si>
  <si>
    <t>CTP-HGR-12</t>
  </si>
  <si>
    <t>CTP-CGG-12</t>
  </si>
  <si>
    <t>CTP-SGM-12</t>
  </si>
  <si>
    <t>CTP-SP-12</t>
  </si>
  <si>
    <t>CTP-WE-12</t>
  </si>
  <si>
    <t>WINDMILL PARTY PICKS
8 iridescent, spinning windmill picks per package.</t>
  </si>
  <si>
    <t>HEART PARTY PICKS
12 two-sided glitter picks per package</t>
  </si>
  <si>
    <t>CLOVER PARTY PICKS
12 two-sided glitter picks per package</t>
  </si>
  <si>
    <t>STAR PARTY PICKS
12 two-sided glitter picks per package</t>
  </si>
  <si>
    <t>SPACE PARTY PICKS
12 two-sided picks per package</t>
  </si>
  <si>
    <t>WEDDING PARTY PICKS
12 two-sided picks per package</t>
  </si>
  <si>
    <t>Jumbo color Flame candles with holders,
each has a burn time of 30 minutes – 4-pack</t>
  </si>
  <si>
    <t>Crayon color flame party candles with holders, each has a burn time of 20 minutes – 6-pack</t>
  </si>
  <si>
    <t xml:space="preserve">
Color flame party candles with mix-and-match flame colors. Each candle has a burn time of 20 minutes – 6-pack</t>
  </si>
  <si>
    <r>
      <t>Assorted color flame candles with holders</t>
    </r>
    <r>
      <rPr>
        <sz val="12"/>
        <color theme="1"/>
        <rFont val="Calibri"/>
        <family val="2"/>
        <scheme val="minor"/>
      </rPr>
      <t xml:space="preserve">  – 12-pack</t>
    </r>
  </si>
  <si>
    <t>Assorted color flame candles with holders – 12-pack</t>
  </si>
  <si>
    <t>LOT-MG-01
FLOOR DISPLAY</t>
  </si>
  <si>
    <t>MOQ/Inner</t>
  </si>
  <si>
    <t>CTP-HAH-8</t>
  </si>
  <si>
    <t>CTP-SKE-12</t>
  </si>
  <si>
    <t>CTP-MOU-12</t>
  </si>
  <si>
    <t>CTP-CAN-12</t>
  </si>
  <si>
    <t>CTP-XMA-12</t>
  </si>
  <si>
    <t>CTP-TXG-12</t>
  </si>
  <si>
    <t>CTP-FLO-12</t>
  </si>
  <si>
    <t>SKELETON PARTY PICKS
12 holographic picks per package</t>
  </si>
  <si>
    <t>MOUSTACHE PARTY PICKS
12 glitter picks per package</t>
  </si>
  <si>
    <t>MAPLE LEAF PARTY PICKS
12 glitter picks per package</t>
  </si>
  <si>
    <t>CHRISTMAS PARTY PICKS
12 printed/glitter picks per package</t>
  </si>
  <si>
    <t>THANKSGIVING PARTY PICKS
12 printed picks per package</t>
  </si>
  <si>
    <t>FLOWERS PARTY PICKS
12 printed/glitter picks per package</t>
  </si>
  <si>
    <t>FALL LEAVES PARTY PICKS
8 holographic picks with spray per package</t>
  </si>
  <si>
    <t>HALLOWEEN PARTY PICKS
8 honeycomb picks per package</t>
  </si>
  <si>
    <t>NCF-MER-05</t>
  </si>
  <si>
    <t xml:space="preserve">Shape Candles - Mermaids                    
--- 5 candles per package --- </t>
  </si>
  <si>
    <t>NCF-OWL-05</t>
  </si>
  <si>
    <t xml:space="preserve">Shape Candles - Owls                    
--- 5 candles per package --- </t>
  </si>
  <si>
    <t>NCF-CHA-05</t>
  </si>
  <si>
    <t xml:space="preserve">Shape Candles - Champagne &amp; Stars              
--- 5 candles per package --- </t>
  </si>
  <si>
    <t>NCF-ANI-05</t>
  </si>
  <si>
    <t xml:space="preserve">Shape Candles - Jungle Animals               
--- 5 candles per package --- </t>
  </si>
  <si>
    <t>NCF-SPO-05</t>
  </si>
  <si>
    <t xml:space="preserve">Shape Candles - Sports                    
--- 5 candles per package --- </t>
  </si>
  <si>
    <t>NCF-UN2-01</t>
  </si>
  <si>
    <t>Shape Candle – Large Unicorn
–– 1 candle per package ––</t>
  </si>
  <si>
    <t>BDAY-IC-06</t>
  </si>
  <si>
    <t>CRAY-A-06</t>
  </si>
  <si>
    <t>MSRP</t>
  </si>
  <si>
    <t>BDAY-PN-10</t>
  </si>
  <si>
    <t>Shape Candles - Monster Shape Candles                                                                          ColorsL red, purple, orange, green            
  --- 5 candles per package ---</t>
  </si>
  <si>
    <t>Shape Candles - 'Bam/Boom' printed on Candles                                                                  Colors: blue, yellow, red, green white, pastel blue                                                                       
   --- 5 candles per package ---</t>
  </si>
  <si>
    <t>UPC</t>
  </si>
  <si>
    <t>LED-HBS-1</t>
  </si>
  <si>
    <t>NCF-HB1-13</t>
  </si>
  <si>
    <t>Neon Spiral Candles; 24-pack contains 6 green, 6 pink, 6 orange, 6 purple.</t>
  </si>
  <si>
    <t>NCF-BAS-24</t>
  </si>
  <si>
    <t>NCF-BAS2-24</t>
  </si>
  <si>
    <t>Primary Spiral Candles; 24-pack contains 6 blue, 6 green, 6 yellow, 6 red</t>
  </si>
  <si>
    <t>NUM-PIS1-01</t>
  </si>
  <si>
    <t>NUM-GS2-01</t>
  </si>
  <si>
    <t>NUM-OS3-01</t>
  </si>
  <si>
    <t>NUM-YS4-01</t>
  </si>
  <si>
    <t>NUM-RS5-01</t>
  </si>
  <si>
    <t>NUM-PS6-01</t>
  </si>
  <si>
    <t>NUM-YS7-01</t>
  </si>
  <si>
    <t>NUM-RS8-01</t>
  </si>
  <si>
    <t>NUM-BS9-01</t>
  </si>
  <si>
    <t>NUM-GS0-01</t>
  </si>
  <si>
    <t>Pink 1</t>
  </si>
  <si>
    <t>Green 2</t>
  </si>
  <si>
    <t>Orange 3</t>
  </si>
  <si>
    <t>Yellow 4</t>
  </si>
  <si>
    <t>Red 5</t>
  </si>
  <si>
    <t>Purple 6</t>
  </si>
  <si>
    <t>Yellow 7</t>
  </si>
  <si>
    <t>Red 8</t>
  </si>
  <si>
    <t>Blue 9</t>
  </si>
  <si>
    <t>Green 0</t>
  </si>
  <si>
    <t>NCF-SR-10</t>
  </si>
  <si>
    <t>NCF-SO-10</t>
  </si>
  <si>
    <t>NCF-SY-10</t>
  </si>
  <si>
    <t>NCF-SG-10</t>
  </si>
  <si>
    <t>NCF-SB-10</t>
  </si>
  <si>
    <t>NCF-SP-10</t>
  </si>
  <si>
    <t>NCF-SPI-10</t>
  </si>
  <si>
    <t>NCF-ST-10</t>
  </si>
  <si>
    <t>NCF-SMR-10</t>
  </si>
  <si>
    <t>NCF-SMB-10</t>
  </si>
  <si>
    <t>Red</t>
  </si>
  <si>
    <t>Orange</t>
  </si>
  <si>
    <t>Yellow</t>
  </si>
  <si>
    <t>Green</t>
  </si>
  <si>
    <t>Blue</t>
  </si>
  <si>
    <t>Purple</t>
  </si>
  <si>
    <t>Teal</t>
  </si>
  <si>
    <t>Multi Rainbow</t>
  </si>
  <si>
    <t>Multi Brights</t>
  </si>
  <si>
    <t>NUM-0G-1</t>
  </si>
  <si>
    <t>NUM-0R-1</t>
  </si>
  <si>
    <t>NUM-1G-1</t>
  </si>
  <si>
    <t>NUM-1R-1</t>
  </si>
  <si>
    <t>NUM-2G-1</t>
  </si>
  <si>
    <t>NUM-2R-1</t>
  </si>
  <si>
    <t>NUM-3G-1</t>
  </si>
  <si>
    <t>NUM-3R-1</t>
  </si>
  <si>
    <t>NUM-4G-1</t>
  </si>
  <si>
    <t>NUM-4R-1</t>
  </si>
  <si>
    <t>NUM-5G-1</t>
  </si>
  <si>
    <t>NUM-5R-1</t>
  </si>
  <si>
    <t>NUM-6G-1</t>
  </si>
  <si>
    <t>NUM-6R-1</t>
  </si>
  <si>
    <t>NUM-7G-1</t>
  </si>
  <si>
    <t>NUM-7R-1</t>
  </si>
  <si>
    <t>NUM-8G-1</t>
  </si>
  <si>
    <t>NUM-8R-1</t>
  </si>
  <si>
    <t>NUM-9G-1</t>
  </si>
  <si>
    <t>NUM-9R-1</t>
  </si>
  <si>
    <t>0 Green</t>
  </si>
  <si>
    <t>0 Red</t>
  </si>
  <si>
    <t>1 Green</t>
  </si>
  <si>
    <t>1 Red</t>
  </si>
  <si>
    <t>2 Green</t>
  </si>
  <si>
    <t>2 Red</t>
  </si>
  <si>
    <t>3 Green</t>
  </si>
  <si>
    <t>3 Red</t>
  </si>
  <si>
    <t>4 Green</t>
  </si>
  <si>
    <t>4 Red</t>
  </si>
  <si>
    <t>5 Green</t>
  </si>
  <si>
    <t>5 Red</t>
  </si>
  <si>
    <t>6 Green</t>
  </si>
  <si>
    <t>6 Red</t>
  </si>
  <si>
    <t>7 Green</t>
  </si>
  <si>
    <t>7 Red</t>
  </si>
  <si>
    <t>8 Green</t>
  </si>
  <si>
    <t>8 Red</t>
  </si>
  <si>
    <t>9 Green</t>
  </si>
  <si>
    <t>9 Red</t>
  </si>
  <si>
    <t>PH-G-1</t>
  </si>
  <si>
    <t>JUMB-A-4</t>
  </si>
  <si>
    <t>PH-B-1</t>
  </si>
  <si>
    <t>LOT-MG-1</t>
  </si>
  <si>
    <t>MUSICAL BLOOMING  CANDLE (14 candles)
Sparkles, Spins, Opens and plays the Happy Birthday melody.</t>
  </si>
  <si>
    <t>Pink</t>
  </si>
  <si>
    <t>NUM-G/R</t>
  </si>
  <si>
    <t>NCF-SX-10</t>
  </si>
  <si>
    <t xml:space="preserve">NUMBER Counter Display WITH REPLEN. Includes 12 of each Number:  Total 144 units </t>
  </si>
  <si>
    <t>SHAPES Counter Display WITH REPLEN.
Includes 12 of each Shape: Total 72 units</t>
  </si>
  <si>
    <t>ECO-BAG-05</t>
  </si>
  <si>
    <t>5 reusable grocery bags in 1 pouch</t>
  </si>
  <si>
    <t>ECO-BAG-03</t>
  </si>
  <si>
    <t>3 reusable grocery bags in 1 pouch</t>
  </si>
  <si>
    <t>ECO-PROD-03</t>
  </si>
  <si>
    <t>3 reusable produce bags</t>
  </si>
  <si>
    <t>ECO-33-66F</t>
  </si>
  <si>
    <t>Ecogo 3 + 3 Display includes:
18 x ECO-PROD-03
48 x ECO-BAG-03
Display extra @ $15 CAD</t>
  </si>
  <si>
    <t xml:space="preserve">
Terms: 
FOB Champlain, NY
Payment terms: Credit card (visa / master card)
Leadtime - up to 2 weeks
Price for items as is. Any special requirements are subject to upcharge</t>
  </si>
  <si>
    <t>NCF-BA3-24</t>
  </si>
  <si>
    <t xml:space="preserve">Rainbow Candles – smooth finish; 24-pack contains 6 colors:  4 red, 4 orange, 4 yellow, 4 green, 4 blue, 4 purple </t>
  </si>
  <si>
    <t>885093009600</t>
  </si>
  <si>
    <t>NCF-BA4-24</t>
  </si>
  <si>
    <r>
      <t xml:space="preserve">Neon Candles – smooth finish; 24-pack contains 6 neon colors: </t>
    </r>
    <r>
      <rPr>
        <sz val="12"/>
        <color theme="1"/>
        <rFont val="Calibri (Body)"/>
      </rPr>
      <t>4 blue, 4 green, 4 yellow, 4 orange, 4 pink, 4 purple</t>
    </r>
  </si>
  <si>
    <t>885093009631</t>
  </si>
  <si>
    <t>NCF-CU1-10</t>
  </si>
  <si>
    <t>Rainbow Curly Candles: 14.5cm tall, paraffin wax, 10-pack contains 5 colors: red, orange, yellow, green, blue</t>
  </si>
  <si>
    <t>885093009617</t>
  </si>
  <si>
    <t>NCF-CU2-10</t>
  </si>
  <si>
    <r>
      <t>Neon Curly Candles: 14.5cm tall, paraffin wax, 10-pack contains 5 neon colors:</t>
    </r>
    <r>
      <rPr>
        <sz val="12"/>
        <color theme="1"/>
        <rFont val="Calibri (Body)"/>
      </rPr>
      <t xml:space="preserve"> pink, orange, yellow, green, purple</t>
    </r>
  </si>
  <si>
    <t>885093009624</t>
  </si>
  <si>
    <t>CTP-BUH-8</t>
  </si>
  <si>
    <t>BUNNY PARTY PICKS
3-dimensional honeycomb picks.
8 per package.</t>
  </si>
  <si>
    <t>ACRYLIC DISPLAY SHAPES</t>
  </si>
  <si>
    <t>ACRYLIC DISPLAY NUMBERS</t>
  </si>
  <si>
    <t>SHAPES FLOOR DISPLAY
Includes 88 units</t>
  </si>
  <si>
    <t>NCF-CAT-05</t>
  </si>
  <si>
    <t>NCF-SPA-05</t>
  </si>
  <si>
    <t>GIRL Assortment Pink / Purple Color Flame Candles - 12 pack</t>
  </si>
  <si>
    <t>BOY Assortment Blue / Green Color Flame Candles  - 12 pack</t>
  </si>
  <si>
    <t>SPORTS assortment - red, white and blue Color Flame Candles  - 12 pack</t>
  </si>
  <si>
    <t>Printed color flame  candles - Pastel dots &amp; stripes - 10-pack</t>
  </si>
  <si>
    <t>Printed color flame  candles - Gold &amp; Silver stars - 10-pack</t>
  </si>
  <si>
    <t>AQUA Combo color flame candles  including 6 white with aqua dots &amp; 6 solid aqua candles with aqua flames – 12-pack</t>
  </si>
  <si>
    <t xml:space="preserve">ORANGE Combo color flame candles  including 6 white with orange stripe &amp; 6 solid orange candles with ORANGE flames – 12-pack </t>
  </si>
  <si>
    <t>Printed color flame  candles - White splotches on neon candles – 10-pack</t>
  </si>
  <si>
    <t>Blue and white icicle color flame candles with blue color flame – 6-pack</t>
  </si>
  <si>
    <t>TPS-HS-08</t>
  </si>
  <si>
    <t>Halloween Skull Shaped Plate (8-pack)</t>
  </si>
  <si>
    <t>TNS-HS-16</t>
  </si>
  <si>
    <t>Halloween Skull Shaped Napkins (16-pack)</t>
  </si>
  <si>
    <t>TPS-ST-08</t>
  </si>
  <si>
    <t>TNS-ST-16</t>
  </si>
  <si>
    <t>Star Shaped Plate (8-pack)</t>
  </si>
  <si>
    <t>Star Shaped Napkin (16-pack)</t>
  </si>
  <si>
    <t>TPS-RB-08</t>
  </si>
  <si>
    <t>Rainbow Shaped Plate</t>
  </si>
  <si>
    <t>TNS-RB-16</t>
  </si>
  <si>
    <t>Rainbow Shaped Napkin</t>
  </si>
  <si>
    <t>TPS-EM-08</t>
  </si>
  <si>
    <t>Emoji Shaped Plate</t>
  </si>
  <si>
    <t>TNS-EM-16</t>
  </si>
  <si>
    <t>Emoji Shaped Napkin</t>
  </si>
  <si>
    <t>TPS-CA-08</t>
  </si>
  <si>
    <t>Cat Shaped Plate</t>
  </si>
  <si>
    <t>TNS-CA-16</t>
  </si>
  <si>
    <t>Cat Shaped Napkin</t>
  </si>
  <si>
    <t>TPS-FL-08</t>
  </si>
  <si>
    <t>Flower Shaped Plate</t>
  </si>
  <si>
    <t>TNS-BF-16</t>
  </si>
  <si>
    <t>Butterfly Shaped Napkin</t>
  </si>
  <si>
    <t>TPS-UN-08</t>
  </si>
  <si>
    <t>Unicorn Shaped Plate</t>
  </si>
  <si>
    <t>TNS-UN-16</t>
  </si>
  <si>
    <t>Unicorn Shaped Napkin</t>
  </si>
  <si>
    <t xml:space="preserve">
Shape Candles  - Cats in Party Hats                                                                                                     --- 5 candles per package -- </t>
  </si>
  <si>
    <t xml:space="preserve">
Shape Candles  - SPACE theme: spacemen, rockets &amp; planet                                                                          --- 5 candles per package -- </t>
  </si>
  <si>
    <t>Pearl Candles – 24pk</t>
  </si>
  <si>
    <t>NCF-BAP-24</t>
  </si>
  <si>
    <t>NCF-BAG-24</t>
  </si>
  <si>
    <t>GLITTER Candles – 24pk</t>
  </si>
  <si>
    <t>NCF-CU3-10</t>
  </si>
  <si>
    <t>Gold/Silver Curly Candles: 14.5cm tall, paraffin wax, 10-pack contains 5 gold, 5 silver</t>
  </si>
  <si>
    <t>NCF-HB2-13</t>
  </si>
  <si>
    <t xml:space="preserve">Happy Birthday Gold Marquee Candles; 13 letters per pack                                                              </t>
  </si>
  <si>
    <t>NCF-SGG-10</t>
  </si>
  <si>
    <t xml:space="preserve">GOLD/GLITTER Slim candles:
14.5cm tall, paraffin wax, 10ct. </t>
  </si>
  <si>
    <t xml:space="preserve">SILVER/GLITTER Slim candles:
14.5cm tall, paraffin wax, 10ct. </t>
  </si>
  <si>
    <t>NCF-SSG-10</t>
  </si>
  <si>
    <t>PARTY CATS Counter PDQ Display
60 UNITS Including :
24 Cat Plates – TPSCA-08
24 Cat Napkins – TNS-CA-16
12 Cat Candles – NCF-CAT-05
DISPLAY SIZE: 12" D x 16.5"W x 6.5" H</t>
  </si>
  <si>
    <t>EMOJI COUNTER PDQ Display
60 UNITS Including :
24 Emoji Plates – TPS-EM-08
24 Emoji  Napkins – TNS-EM-16
12 Emoji Candles – NCF-EM1-05
DISPLAY SIZE: 12" D x 16.5"W x 6.5" H</t>
  </si>
  <si>
    <t>UNICORN COUNTER PDQ
60 UNITS Including :
24 Unicorn Plates – TPS-UN-08
24 Unicorn  Napkins – TNS-UN-16
6 Single Unicorn Candles – NCF-UN2-01
6 Unicorn 5pk Candles – NCF-UNI-05
DISPLAY SIZE: 12" D x 16.5"W x 6.5" H</t>
  </si>
  <si>
    <t>RAINBOW COUNTER PDQ
48 UNITS Including :
24 Rainbow Plates – TPS-RB-08
24 Rainbow  Napkins – TNS-RB-16
DISPLAY SIZE: 12" D x 16.5"W x 6.5" H</t>
  </si>
  <si>
    <t>STAR Counter Display
48 UNITS Including :
Star Plates – TPS-ST-08 X 24
Star Napkins – TNS-ST-16 X 24
Happy Birthday Gold Marquee Candles – NCF-HB2-13 X 6
Champagne Candles – NCF-CHA-05 X 6
DISPLAY SIZE: 12" D x 16.5"W x 6.5" H</t>
  </si>
  <si>
    <t>NUM-BS1-01</t>
  </si>
  <si>
    <t>Inner</t>
  </si>
  <si>
    <t>MOQ</t>
  </si>
  <si>
    <t>CASE PRICE</t>
  </si>
  <si>
    <t>HALLOWEEN  SKULLS Counter Display
42 UNITS Including :
Skull Plates – TPS-ST-08 X 24
Skull Napkins – TNS-ST-16 X 24
Skeleton Picks – CTP-SKE-12 X 20
DISPLAY SIZE: 12" D x 16.5"W x 6.5" H</t>
  </si>
  <si>
    <t>DRIP-M-02</t>
  </si>
  <si>
    <t>Rainbow Drip Paraffin Candles
White candle with Red, Green &amp; Blue Drip</t>
  </si>
  <si>
    <t>DRIP-GP-02</t>
  </si>
  <si>
    <t>Rainbow Drip Paraffin Candles
Green candle with Pink Drip</t>
  </si>
  <si>
    <t>DRIP-BTP-02</t>
  </si>
  <si>
    <t>Rainbow Drip Paraffin Candles
Blue Candle with Teal &amp; Purple Drip</t>
  </si>
  <si>
    <t>DRIP-WG-02</t>
  </si>
  <si>
    <t>Rainbow Drip Paraffin Candles
White candle with Gold Drip</t>
  </si>
  <si>
    <t>DRIP-WS-02</t>
  </si>
  <si>
    <t>Rainbow Drip Paraffin Candles
White candle with Silver Drip</t>
  </si>
  <si>
    <t>DRIP-WRG-02</t>
  </si>
  <si>
    <t>Rainbow Drip Paraffin Candles
White candle with Red &amp; Green Drip</t>
  </si>
  <si>
    <t>DRIP-OB-02</t>
  </si>
  <si>
    <t>Rainbow Drip Paraffin Candles
White candle with Orange &amp; Black Drip</t>
  </si>
  <si>
    <t>FLOWERS &amp; BUTTERFLIES COUNTER PDQ
76 UNITS Including :
24 Flower Plates – TPS-FL-08
24 Butterfly  Napkins – TNS-BF-16
12 Flowers &amp; Butterflies Candles – NCF-FLB-05
20 Flower Picks – CTP-FLO-12
DISPLAY SIZE: 12" D x 16.5"W x 6.5" H</t>
  </si>
  <si>
    <t>Customer Name:</t>
  </si>
  <si>
    <t>TOTAL</t>
  </si>
  <si>
    <t>NUM-PS2-01</t>
  </si>
  <si>
    <t>Purple 2</t>
  </si>
  <si>
    <t xml:space="preserve">Candles Sub-Total  </t>
  </si>
  <si>
    <t>Tableware Sub-Total:</t>
  </si>
  <si>
    <t>ORDER INFO</t>
  </si>
  <si>
    <t># CASES</t>
  </si>
  <si>
    <t>TOTAL PRICE</t>
  </si>
  <si>
    <t xml:space="preserve">Drips Sub-Total:  </t>
  </si>
  <si>
    <t xml:space="preserve">Ecogo Sub-Total:  </t>
  </si>
  <si>
    <t>Ship Date / 
Special Terms</t>
  </si>
  <si>
    <t>BG-CH-02</t>
  </si>
  <si>
    <t xml:space="preserve">Balloon Garland – Champagne Theme	</t>
  </si>
  <si>
    <t>BG-UN-02</t>
  </si>
  <si>
    <t xml:space="preserve">Balloon Garland – Unicorn Theme	</t>
  </si>
  <si>
    <t>BG-DI-02</t>
  </si>
  <si>
    <t xml:space="preserve">Balloon Garland – Dinosaur Theme	</t>
  </si>
  <si>
    <t>BG-AN-02</t>
  </si>
  <si>
    <t xml:space="preserve">Balloon Garland – Animals Theme	</t>
  </si>
  <si>
    <t>BG-BB-02</t>
  </si>
  <si>
    <t xml:space="preserve">Balloon Garland – Baby Boy Theme	</t>
  </si>
  <si>
    <t>BG-BG-02</t>
  </si>
  <si>
    <t xml:space="preserve">Balloon Garland – Baby Girl Theme	</t>
  </si>
  <si>
    <t>BG-AU-02</t>
  </si>
  <si>
    <t xml:space="preserve">Balloon Garland – Cars Theme	</t>
  </si>
  <si>
    <t>BG-SP-02</t>
  </si>
  <si>
    <t xml:space="preserve">Balloon Garland – Space Theme	</t>
  </si>
  <si>
    <t>BG-BU-02</t>
  </si>
  <si>
    <t xml:space="preserve">Balloon Garland – Bugs Theme	</t>
  </si>
  <si>
    <t>BG-BC-02</t>
  </si>
  <si>
    <t xml:space="preserve">Balloon Garland – Cake Theme	</t>
  </si>
  <si>
    <t>BS-CH-04</t>
  </si>
  <si>
    <t xml:space="preserve">Foil Balloon Set – Champagne Theme	</t>
  </si>
  <si>
    <t>BS-UN-03</t>
  </si>
  <si>
    <t xml:space="preserve">Foil Balloon Set – Unicorn Theme	</t>
  </si>
  <si>
    <t>BS-DI-03</t>
  </si>
  <si>
    <t xml:space="preserve">Foil Balloon Set – Dinosaurs Theme	</t>
  </si>
  <si>
    <t>BS-AN-04</t>
  </si>
  <si>
    <t xml:space="preserve">Foil Balloon Set – Animals Theme	</t>
  </si>
  <si>
    <t>BS-FB-03</t>
  </si>
  <si>
    <t xml:space="preserve">Foil Balloon Set – Flowers &amp; Butterfly 	</t>
  </si>
  <si>
    <t>BS-ME-03</t>
  </si>
  <si>
    <t xml:space="preserve">Foil Balloon Set – Mermaid Theme	</t>
  </si>
  <si>
    <t>BS-SP-03</t>
  </si>
  <si>
    <t xml:space="preserve">Foil Balloon Set – Space Theme	</t>
  </si>
  <si>
    <t>BS-RB-03</t>
  </si>
  <si>
    <t xml:space="preserve">Foil Balloon Set – Rainbow Theme	</t>
  </si>
  <si>
    <t>BS-HB-13</t>
  </si>
  <si>
    <t xml:space="preserve">Foil Balloon Set – Happy Birthday Banner	</t>
  </si>
  <si>
    <t>BS-DO-03</t>
  </si>
  <si>
    <t xml:space="preserve">Foil Balloon Set – Party Dog Theme	</t>
  </si>
  <si>
    <t>BS-MO-02</t>
  </si>
  <si>
    <t xml:space="preserve">Foil Balloon Set – Monsters Theme	</t>
  </si>
  <si>
    <t>BS-EM-04</t>
  </si>
  <si>
    <t xml:space="preserve">Foil Balloon Set – Emojis Theme	</t>
  </si>
  <si>
    <t>BS-HS-01</t>
  </si>
  <si>
    <t xml:space="preserve">Foil Balloon – Halloween Skeleton 	</t>
  </si>
  <si>
    <t>BG-10-120F</t>
  </si>
  <si>
    <t>120 UNITS Including 12 each of:
BG-CH-02 – 	Champagne Theme
BG-UN-02 – 	Unicorn Theme
BG-DI-02 – 	Dinosaur Theme
BG-AN-02 – 	Animals Theme
BG-BB-02 – 	Baby Boy Theme
BG-BG-02 – 	Baby Girl Theme
BB-AU-02 – 	Cars Theme
BG-SP-02 – 	Space Theme
BG-BU-02 – 	Bugs Theme
BG-BC-02 – 	Cake ThemE</t>
  </si>
  <si>
    <t>BS-10-120F</t>
  </si>
  <si>
    <t>120 UNITS Including 12 each of :
BS-CH-04 – 	Champagne Balloon Set
BS-UN-03 – 	Unicorn Balloon Set
BS-DI-03 – 	Dinosaurs Balloon Set
BS-AN-04 – 	Animals Balloon Set
BS-FB-03 – 	Butterfly &amp; Flowers Balloon Set
BS-ME-03 – 	Mermaid Balloon Set
BS-SP-03 – 	Space Balloon Set
BS-RB-03 – 	Rainbow Balloon Set
BS-HB-13 – 	Happy Birthday Balloon Set
BS-DO-03 – 	Party Dog Balloon Set</t>
  </si>
  <si>
    <t xml:space="preserve">Balloons Sub-Total:  </t>
  </si>
  <si>
    <t>BDAY-ABG-96</t>
  </si>
  <si>
    <t xml:space="preserve">Floor display holds 96 packs of color flame birthday candles 
BDAY-A-12 (2 rows of 24) 
BDAY-B2-12 (1 row of 24) 
BDAY-G2-12 (1 row of 24) </t>
  </si>
  <si>
    <t>NUM-1GO-01</t>
  </si>
  <si>
    <t>885093010132</t>
  </si>
  <si>
    <t>NUM-2GO-01</t>
  </si>
  <si>
    <t>#2</t>
  </si>
  <si>
    <t>885093010149</t>
  </si>
  <si>
    <t>NUM-3GO-01</t>
  </si>
  <si>
    <t>#3</t>
  </si>
  <si>
    <t>885093010156</t>
  </si>
  <si>
    <t>NUM-4GO-01</t>
  </si>
  <si>
    <t>#4</t>
  </si>
  <si>
    <t>885093010163</t>
  </si>
  <si>
    <t>NUM-5GO-01</t>
  </si>
  <si>
    <t>#5</t>
  </si>
  <si>
    <t>885093010170</t>
  </si>
  <si>
    <t>NUM-6GO-01</t>
  </si>
  <si>
    <t>#6</t>
  </si>
  <si>
    <t>885093010187</t>
  </si>
  <si>
    <t>NUM-7GO-01</t>
  </si>
  <si>
    <t>#7</t>
  </si>
  <si>
    <t>885093010194</t>
  </si>
  <si>
    <t>NUM-8GO-01</t>
  </si>
  <si>
    <t>#8</t>
  </si>
  <si>
    <t>885093010200</t>
  </si>
  <si>
    <t>NUM-9GO-01</t>
  </si>
  <si>
    <t>#9</t>
  </si>
  <si>
    <t>885093010217</t>
  </si>
  <si>
    <t>NUM-0GO-01</t>
  </si>
  <si>
    <t>#0</t>
  </si>
  <si>
    <t>885093010224</t>
  </si>
  <si>
    <t>NUM-1PB-01</t>
  </si>
  <si>
    <t>885093010248</t>
  </si>
  <si>
    <t>NUM-1BB-01</t>
  </si>
  <si>
    <t>885093010231</t>
  </si>
  <si>
    <t>NCF-DOG-05</t>
  </si>
  <si>
    <t>885093010262</t>
  </si>
  <si>
    <t>NCF-DOH-05</t>
  </si>
  <si>
    <t>885093010279</t>
  </si>
  <si>
    <t>NCF-BEE-05</t>
  </si>
  <si>
    <t>885093010385</t>
  </si>
  <si>
    <t>NCF-DIN-01</t>
  </si>
  <si>
    <t>885093010255</t>
  </si>
  <si>
    <t>BAN-DO-01</t>
  </si>
  <si>
    <t>BAN-CA-01</t>
  </si>
  <si>
    <t>BAG-DO-04</t>
  </si>
  <si>
    <t>BAG-CA-04</t>
  </si>
  <si>
    <t>ST-DO-08</t>
  </si>
  <si>
    <t>ST-CA-08</t>
  </si>
  <si>
    <t>PP-DO-10</t>
  </si>
  <si>
    <t>BSL-DO-08</t>
  </si>
  <si>
    <t>TPS-DO-08</t>
  </si>
  <si>
    <t>TNS-DO-16</t>
  </si>
  <si>
    <t>TPS-MO-08</t>
  </si>
  <si>
    <t>TNS-MO-16</t>
  </si>
  <si>
    <t>DOGGOS BANNER</t>
  </si>
  <si>
    <t>PARTY CATS BANNER</t>
  </si>
  <si>
    <t>DOGGOS DIY TREAT BAGS (set of 4)</t>
  </si>
  <si>
    <t>PARTY CATS TREAT BAGS (set of 4)</t>
  </si>
  <si>
    <t>DOGGOS STRAWS</t>
  </si>
  <si>
    <t>PARTY CATS STRAWS</t>
  </si>
  <si>
    <t>DOGGOS PHOTO PROP KIT (10-pcs)</t>
  </si>
  <si>
    <t>DOGGOS BALLOON KIT (set of 8 10" balloons)</t>
  </si>
  <si>
    <t xml:space="preserve">Rainbow Slim candles:
14.5cm tall, paraffin wax, 10ct. </t>
  </si>
  <si>
    <t>ACRYLIC DISPLAY METALLICS ASSORTMENT</t>
  </si>
  <si>
    <t>CP-GU-08</t>
  </si>
  <si>
    <t xml:space="preserve">
Doggo Shaped Plate (8-pack)</t>
  </si>
  <si>
    <t xml:space="preserve">
Doggo Shaped Napkins (16-pack)</t>
  </si>
  <si>
    <t xml:space="preserve">
Monster Shaped Plate (8-pack)</t>
  </si>
  <si>
    <t xml:space="preserve">
Monster Shaped Napkins (16-pack)</t>
  </si>
  <si>
    <t>885093009907</t>
  </si>
  <si>
    <t>885093009914</t>
  </si>
  <si>
    <t>885093009921</t>
  </si>
  <si>
    <t>885093009938</t>
  </si>
  <si>
    <t>885093009945</t>
  </si>
  <si>
    <t>885093009952</t>
  </si>
  <si>
    <t>885093009969</t>
  </si>
  <si>
    <t>885093009976</t>
  </si>
  <si>
    <t>885093009983</t>
  </si>
  <si>
    <t>885093009990</t>
  </si>
  <si>
    <t>885093010002</t>
  </si>
  <si>
    <t>885093010019</t>
  </si>
  <si>
    <t>885093010026</t>
  </si>
  <si>
    <t>885093010033</t>
  </si>
  <si>
    <t>885093010040</t>
  </si>
  <si>
    <t>885093010057</t>
  </si>
  <si>
    <t>885093010064</t>
  </si>
  <si>
    <t>885093010071</t>
  </si>
  <si>
    <t>885093010088</t>
  </si>
  <si>
    <t>885093010095</t>
  </si>
  <si>
    <t>885093010101</t>
  </si>
  <si>
    <t>885093010118</t>
  </si>
  <si>
    <t>885093010125</t>
  </si>
  <si>
    <t>885093010439</t>
  </si>
  <si>
    <t>885093010392</t>
  </si>
  <si>
    <t>885093010408</t>
  </si>
  <si>
    <t>885093010415</t>
  </si>
  <si>
    <t>885093010422</t>
  </si>
  <si>
    <t>885093009709</t>
  </si>
  <si>
    <t>885093009716</t>
  </si>
  <si>
    <t>885093009723</t>
  </si>
  <si>
    <t>885093009730</t>
  </si>
  <si>
    <t>885093009747</t>
  </si>
  <si>
    <t>885093009754</t>
  </si>
  <si>
    <t>885093009761</t>
  </si>
  <si>
    <t>885093009778</t>
  </si>
  <si>
    <t>885093009785</t>
  </si>
  <si>
    <t>885093009792</t>
  </si>
  <si>
    <t>885093009884</t>
  </si>
  <si>
    <t>885093009891</t>
  </si>
  <si>
    <t>885093009860</t>
  </si>
  <si>
    <t>885093009877</t>
  </si>
  <si>
    <t>885093010286</t>
  </si>
  <si>
    <t>885093010293</t>
  </si>
  <si>
    <t>885093010309</t>
  </si>
  <si>
    <t>885093010316</t>
  </si>
  <si>
    <t>885093010323</t>
  </si>
  <si>
    <t>885093010330</t>
  </si>
  <si>
    <t>885093010347</t>
  </si>
  <si>
    <t>885093010378</t>
  </si>
  <si>
    <t>885093009839</t>
  </si>
  <si>
    <t>885093009846</t>
  </si>
  <si>
    <t>885093009815</t>
  </si>
  <si>
    <t>885093009822</t>
  </si>
  <si>
    <t>885093009853</t>
  </si>
  <si>
    <t>885093009808</t>
  </si>
  <si>
    <t>885093009679</t>
  </si>
  <si>
    <t>885093009662</t>
  </si>
  <si>
    <t>PH-BG-12</t>
  </si>
  <si>
    <t>HANGING ACRYLIC DISPLAY BASICS
including 24 of each item for free display</t>
  </si>
  <si>
    <t>HANGING ACRYLIC DISPLAY GOLD (24 ea)
including 24 of each item for free display</t>
  </si>
  <si>
    <t>CP-GU-70F</t>
  </si>
  <si>
    <t>Confetti Gun Floor Display
Includes 70 units</t>
  </si>
  <si>
    <t>CTP-FAL-8</t>
  </si>
  <si>
    <t>NCF-BA5-24</t>
  </si>
  <si>
    <t xml:space="preserve">
Teddy Bear 1st Birthday Candle – Pink</t>
  </si>
  <si>
    <t xml:space="preserve">
Teddy Bear 1st Birthday Candle – Blue</t>
  </si>
  <si>
    <t xml:space="preserve">
Gold Silhouette Number Candles: #1</t>
  </si>
  <si>
    <t xml:space="preserve">
Party Hat Musical Cake Topper - blue
Comes with 1 jumbo colour flame birthday candle</t>
  </si>
  <si>
    <t xml:space="preserve">
Party Hat Musical Cake Topper - pink 
Comes with 1 jumbo colour flame birthday candle</t>
  </si>
  <si>
    <t xml:space="preserve">
Shape Candles: DOGGO Faces
--- 5 candles per package -- </t>
  </si>
  <si>
    <t xml:space="preserve">
Shape Candles: Dogs in Party Hats
--- 5 candles per package -- </t>
  </si>
  <si>
    <t xml:space="preserve">
Shape Candles: Honey Bees
--- 5 candles per package -- </t>
  </si>
  <si>
    <t xml:space="preserve">
Shape Candles: Single Dinosaur
--- 1 candle per package -- </t>
  </si>
  <si>
    <t>IN-CA-08</t>
  </si>
  <si>
    <t>885093010453</t>
  </si>
  <si>
    <t>IN-DO-08</t>
  </si>
  <si>
    <t>885093010460</t>
  </si>
  <si>
    <t>IN-BA-08</t>
  </si>
  <si>
    <t>885093010477</t>
  </si>
  <si>
    <t>LED-SD-20</t>
  </si>
  <si>
    <t>LED-SH-20</t>
  </si>
  <si>
    <t>LED-SS-30</t>
  </si>
  <si>
    <t>LED-SB-20</t>
  </si>
  <si>
    <t>LED-SC-20</t>
  </si>
  <si>
    <t xml:space="preserve">Lights Sub-Total:  </t>
  </si>
  <si>
    <t>CTP-AG-56</t>
  </si>
  <si>
    <t>885093010644</t>
  </si>
  <si>
    <t>NCF-DP-08</t>
  </si>
  <si>
    <t>NCF-TP-10</t>
  </si>
  <si>
    <t>NCF-DR-10</t>
  </si>
  <si>
    <t>NCF-SP-06</t>
  </si>
  <si>
    <t>NCF-HBB-01</t>
  </si>
  <si>
    <t>885093010446</t>
  </si>
  <si>
    <t>NCF-CAP-05</t>
  </si>
  <si>
    <t>NCF-LB-05</t>
  </si>
  <si>
    <t>NCF-PF-05</t>
  </si>
  <si>
    <t xml:space="preserve">
Party Starter Confetti Gun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</si>
  <si>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Daisy Mini Light String - 20 LEDs</t>
    </r>
  </si>
  <si>
    <r>
      <rPr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Hearts Mini Light String – 20 LEDs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</si>
  <si>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Stars Mini Light String – 30 LEDs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</si>
  <si>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Bees Mini Light String – 20 LEDs</t>
    </r>
  </si>
  <si>
    <r>
      <t xml:space="preserve">
</t>
    </r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Clothespin Clips Mini Light String – 20 LEDs/10 Clips</t>
    </r>
  </si>
  <si>
    <t>TNB-WL-20</t>
  </si>
  <si>
    <t>TNB-CC-20</t>
  </si>
  <si>
    <t>TNB-PL-20</t>
  </si>
  <si>
    <t>TNB-TT-20</t>
  </si>
  <si>
    <t>TNB-LW-20</t>
  </si>
  <si>
    <t>TNB-BF-20</t>
  </si>
  <si>
    <t>885093010651</t>
  </si>
  <si>
    <t>885093010668</t>
  </si>
  <si>
    <t>885093010675</t>
  </si>
  <si>
    <t>885093010682</t>
  </si>
  <si>
    <t>885093010699</t>
  </si>
  <si>
    <t>885093010705</t>
  </si>
  <si>
    <t>TNB-06-96F</t>
  </si>
  <si>
    <t>Cheeky Napkins Floor Display
Includes 96 units</t>
  </si>
  <si>
    <t>LED-05-72F</t>
  </si>
  <si>
    <t>Mini Light String Display
Includes 72 units</t>
  </si>
  <si>
    <t xml:space="preserve">
Gold/Silver/Black/White Spirals – 24pk</t>
  </si>
  <si>
    <t xml:space="preserve">Napkins Sub-Total:  </t>
  </si>
  <si>
    <t>NUM-BS1-01-S</t>
  </si>
  <si>
    <t>Mini Silhouette Number Candles: 
Blue 1</t>
  </si>
  <si>
    <t>NUM-PIS1-01-S</t>
  </si>
  <si>
    <t>NUM-GS2-01-S</t>
  </si>
  <si>
    <t>NUM-PS2-01-S</t>
  </si>
  <si>
    <t>NUM-OS3-01-S</t>
  </si>
  <si>
    <t>NUM-YS4-01-S</t>
  </si>
  <si>
    <t>NUM-RS5-01-S</t>
  </si>
  <si>
    <t>NUM-PS6-01-S</t>
  </si>
  <si>
    <t>NUM-YS7-01-S</t>
  </si>
  <si>
    <t>NUM-RS8-01-S</t>
  </si>
  <si>
    <t>NUM-BS9-01-S</t>
  </si>
  <si>
    <t>NUM-GS0-01-S</t>
  </si>
  <si>
    <t>Silhouette Number Candles: 
Blue 1</t>
  </si>
  <si>
    <t>TP9-CMO-08</t>
  </si>
  <si>
    <t>885093010507</t>
  </si>
  <si>
    <t>TP7-CMO-08</t>
  </si>
  <si>
    <t>885093010514</t>
  </si>
  <si>
    <t>TNL-CMO-16</t>
  </si>
  <si>
    <t>885093010521</t>
  </si>
  <si>
    <t>TC9-CMO-08</t>
  </si>
  <si>
    <t>885093010538</t>
  </si>
  <si>
    <t>TTC-CMO-01</t>
  </si>
  <si>
    <t>885093010545</t>
  </si>
  <si>
    <t>BAN-CMO-01</t>
  </si>
  <si>
    <t>885093010552</t>
  </si>
  <si>
    <t>SW-CMO-14</t>
  </si>
  <si>
    <t>885093010569</t>
  </si>
  <si>
    <t>IN-CMO-08</t>
  </si>
  <si>
    <t>885093010576</t>
  </si>
  <si>
    <t>BAG-CMO-08</t>
  </si>
  <si>
    <t>885093010583</t>
  </si>
  <si>
    <t>CTK-CMO-11</t>
  </si>
  <si>
    <t>885093010613</t>
  </si>
  <si>
    <t>BAL-CMO-06</t>
  </si>
  <si>
    <t>885093010880</t>
  </si>
  <si>
    <t>BAL-CMO-12</t>
  </si>
  <si>
    <t>885093010897</t>
  </si>
  <si>
    <t>BD-CMO-01</t>
  </si>
  <si>
    <t>885093010620</t>
  </si>
  <si>
    <t>NCF-CMO-08</t>
  </si>
  <si>
    <t>885093010606</t>
  </si>
  <si>
    <t>NCF-SOL-05</t>
  </si>
  <si>
    <t>885093010590</t>
  </si>
  <si>
    <t>NCF-FIE-05</t>
  </si>
  <si>
    <t>885093011047</t>
  </si>
  <si>
    <t>NCF-CAS-05</t>
  </si>
  <si>
    <t>885093010941</t>
  </si>
  <si>
    <t>NCF-PZ-05</t>
  </si>
  <si>
    <t>885093010934</t>
  </si>
  <si>
    <t>IN-PZ-08</t>
  </si>
  <si>
    <t>885093010903</t>
  </si>
  <si>
    <t>IN-PH-08</t>
  </si>
  <si>
    <t>885093010996</t>
  </si>
  <si>
    <t>IN-SC-08</t>
  </si>
  <si>
    <t>885093011016</t>
  </si>
  <si>
    <t>IN-PP-08</t>
  </si>
  <si>
    <t>885093011023</t>
  </si>
  <si>
    <t>IN-BD-08</t>
  </si>
  <si>
    <t>885093011009</t>
  </si>
  <si>
    <t>IN-GL-08</t>
  </si>
  <si>
    <t>885093010491</t>
  </si>
  <si>
    <t>BAN-GL-01</t>
  </si>
  <si>
    <t>885093010927</t>
  </si>
  <si>
    <t>BAN-WH-01</t>
  </si>
  <si>
    <t>885093010910</t>
  </si>
  <si>
    <t>BAN-MY-01</t>
  </si>
  <si>
    <t>885093010958</t>
  </si>
  <si>
    <t>TPS-DOH-08</t>
  </si>
  <si>
    <t>885093010972</t>
  </si>
  <si>
    <t>TNS-DOH-16</t>
  </si>
  <si>
    <t>885093010989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</si>
  <si>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Green, Black, Gold Latex Balloon Set, 12-pk, 12"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</si>
  <si>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Party Backdrop, 3 x 3 ft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</si>
  <si>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Casino Shape Candles (5-pk)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</si>
  <si>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Pizza Slice Shape Candles (5-pk)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</si>
  <si>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Pizza Slice diecut invitation with printed envelopes (8-pk)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</si>
  <si>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Party Hat diecut invitation with printed envelopes (8-pk)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</si>
  <si>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Sweet Celebration Ice Cream Cone diecut invitation with printed envelopes (8-pk)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</si>
  <si>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Let's Potty diecut invitation with printed envelopes (8-pk)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</si>
  <si>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Balloon Dog diecut invitation with printed envelopes (8-pk)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</si>
  <si>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Let's Glow Up invitation with printed envelopes (8-pk)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</si>
  <si>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Good Luck Banner, 20cm H x 3m L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</si>
  <si>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Welcome Home Gold Foil Banner, 20cm H x 3mL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</si>
  <si>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We Will Miss You Gold Foil Banner, 20cm H x 3m L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</si>
  <si>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Printed Latex Balloon Set, 6-pk, 12"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</si>
  <si>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Cake Topper Set, 11 pcs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</si>
  <si>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Treat Bags, 8-pk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</si>
  <si>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Party Invitations, 8-pk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</si>
  <si>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Swirl decoration, set of 14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</si>
  <si>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Happy Birthday Banner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</si>
  <si>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Plastic Table Cover, </t>
    </r>
    <r>
      <rPr>
        <sz val="12"/>
        <color theme="1"/>
        <rFont val="Calibri (Body)"/>
      </rPr>
      <t>54" x 106"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</si>
  <si>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Paper Cups, 8-pk, 9oz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</si>
  <si>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9" paper plates, 8-pk, 400gsm, matte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</si>
  <si>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7" paper plates, 8-pk, 400gsm, matte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</si>
  <si>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Lunch napkins, 16pk, 3-ply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</si>
  <si>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CAMO Printed Candles, 8-pk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</si>
  <si>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Soldier Shape Candles, 5-pk</t>
    </r>
  </si>
  <si>
    <r>
      <t xml:space="preserve">
</t>
    </r>
    <r>
      <rPr>
        <sz val="12"/>
        <color theme="1"/>
        <rFont val="Calibri"/>
        <family val="2"/>
        <scheme val="minor"/>
      </rPr>
      <t xml:space="preserve">
Acrylic Letters Caketopper Kit
Includes 56 letters</t>
    </r>
  </si>
  <si>
    <t xml:space="preserve">
Pastel Dip-Dyed Candles</t>
  </si>
  <si>
    <t xml:space="preserve">
Pastel Twist Candles</t>
  </si>
  <si>
    <t xml:space="preserve">
Rainbow Dip-Dyed Candles</t>
  </si>
  <si>
    <t xml:space="preserve">
Pearl Spiral Candles</t>
  </si>
  <si>
    <t xml:space="preserve">
Happy Birthday Block Candle</t>
  </si>
  <si>
    <t xml:space="preserve">
Princess Cat Shape Candles</t>
  </si>
  <si>
    <t xml:space="preserve">
Ladybug Shape Candles</t>
  </si>
  <si>
    <t xml:space="preserve">
Pink Flamingo Shape Candles</t>
  </si>
  <si>
    <t xml:space="preserve">Shape Candles  -Emoji Faces Printed on Yellow candles                                                                                                             --- 5 candles per package -- </t>
  </si>
  <si>
    <t>885093010729</t>
  </si>
  <si>
    <t>885093010743</t>
  </si>
  <si>
    <t xml:space="preserve">
PARTY CATS INVITATIONS</t>
  </si>
  <si>
    <t xml:space="preserve">
DOGGOS INVITATIONS</t>
  </si>
  <si>
    <t xml:space="preserve">
HAPPY BIRTHDAY  INVITATIONS</t>
  </si>
  <si>
    <t>BAN-DOH-01</t>
  </si>
  <si>
    <t>885093010965</t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</si>
  <si>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Fiesta Shape Candles, 5-pk</t>
    </r>
  </si>
  <si>
    <r>
      <t xml:space="preserve">NEW
</t>
    </r>
    <r>
      <rPr>
        <sz val="12"/>
        <color theme="1"/>
        <rFont val="Calibri (Body)"/>
      </rPr>
      <t>Party Dogs Shaped Plates – 4 faces, 8-pk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</si>
  <si>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Party Dogs Shaped Napkins – 4 faces, 8-pk</t>
    </r>
  </si>
  <si>
    <r>
      <rPr>
        <b/>
        <sz val="11"/>
        <color rgb="FFFF0000"/>
        <rFont val="Calibri (Body)"/>
      </rPr>
      <t>NEW</t>
    </r>
    <r>
      <rPr>
        <sz val="11"/>
        <color theme="1"/>
        <rFont val="Calibri"/>
        <family val="2"/>
        <scheme val="minor"/>
      </rPr>
      <t xml:space="preserve">
Party Dog Banner</t>
    </r>
  </si>
  <si>
    <r>
      <rPr>
        <b/>
        <sz val="12"/>
        <color rgb="FFFF0000"/>
        <rFont val="Calibri (Body)"/>
      </rPr>
      <t>NEW</t>
    </r>
    <r>
      <rPr>
        <sz val="12"/>
        <color theme="1"/>
        <rFont val="Calibri"/>
        <family val="2"/>
        <scheme val="minor"/>
      </rPr>
      <t xml:space="preserve">
Party Dogs Cupcake Picks – 12 faces, 12-pk</t>
    </r>
  </si>
  <si>
    <t>CTP-DOH-12</t>
  </si>
  <si>
    <t>Company Name</t>
  </si>
  <si>
    <t>Billing Address</t>
  </si>
  <si>
    <t>REVIEW ALL TABS</t>
  </si>
  <si>
    <t>Shipping Address</t>
  </si>
  <si>
    <t>Table-partyware</t>
  </si>
  <si>
    <t>Email</t>
  </si>
  <si>
    <t>Balloons</t>
  </si>
  <si>
    <t>Telephone</t>
  </si>
  <si>
    <t>Lights</t>
  </si>
  <si>
    <t>Cocktail Napkins</t>
  </si>
  <si>
    <t>credit card #</t>
  </si>
  <si>
    <t>Drips</t>
  </si>
  <si>
    <t>Expiry date:</t>
  </si>
  <si>
    <t xml:space="preserve">Security Code   </t>
  </si>
  <si>
    <t>EcoGo</t>
  </si>
  <si>
    <r>
      <rPr>
        <b/>
        <sz val="14"/>
        <color rgb="FF000000"/>
        <rFont val="Calibri (Body)"/>
      </rPr>
      <t>2025 US WHOLESALE PRICELIST/ORDER FORM</t>
    </r>
    <r>
      <rPr>
        <b/>
        <sz val="16"/>
        <color rgb="FF000000"/>
        <rFont val="Calibri"/>
        <family val="2"/>
        <scheme val="minor"/>
      </rPr>
      <t xml:space="preserve">
</t>
    </r>
    <r>
      <rPr>
        <sz val="16"/>
        <color rgb="FF000000"/>
        <rFont val="Calibri"/>
        <family val="2"/>
        <scheme val="minor"/>
      </rPr>
      <t>G</t>
    </r>
    <r>
      <rPr>
        <sz val="14"/>
        <color rgb="FF000000"/>
        <rFont val="Calibri (Body)"/>
      </rPr>
      <t xml:space="preserve">LOCO ACCENTS Corp.   www.glocoaccents.com
1-866-907-1420 | sales@glocoaccents.com		</t>
    </r>
    <r>
      <rPr>
        <b/>
        <sz val="16"/>
        <color rgb="FF000000"/>
        <rFont val="Calibri"/>
        <family val="2"/>
        <scheme val="minor"/>
      </rPr>
      <t xml:space="preserve">
</t>
    </r>
    <r>
      <rPr>
        <sz val="12"/>
        <color rgb="FF000000"/>
        <rFont val="Calibri"/>
        <family val="2"/>
        <scheme val="minor"/>
      </rPr>
      <t xml:space="preserve">Minimum Order Amount: $150. </t>
    </r>
  </si>
  <si>
    <t>P.O. #/REP</t>
  </si>
  <si>
    <t xml:space="preserve">
"Why Limit Happy to an Hour" Beverage Napkins, 20-pack</t>
  </si>
  <si>
    <t xml:space="preserve">
"Cheers, Cheese &amp; Charcuterie" Beverage Napkins, 20-pack</t>
  </si>
  <si>
    <t>"Please Leave by 9" Beverage Napkins, 20-pack</t>
  </si>
  <si>
    <t>"Talk Thirty to Me" Beverage Napkins, 20-pack</t>
  </si>
  <si>
    <t>"Love the Wine You're With" Beverage Napkins, 20-pack</t>
  </si>
  <si>
    <t>"But First, Cocktails" Beverage Napkins, 20-pack</t>
  </si>
  <si>
    <t>WHOLESALE PRICE</t>
  </si>
  <si>
    <t>PFA PRICE (10% OFF)</t>
  </si>
  <si>
    <r>
      <t>2025 US WHOLESALE PRICELIST/ORDER FORM</t>
    </r>
    <r>
      <rPr>
        <b/>
        <sz val="16"/>
        <color rgb="FF000000"/>
        <rFont val="Calibri"/>
        <family val="2"/>
        <scheme val="minor"/>
      </rPr>
      <t xml:space="preserve">
G</t>
    </r>
    <r>
      <rPr>
        <sz val="14"/>
        <color rgb="FF000000"/>
        <rFont val="Calibri"/>
        <family val="2"/>
        <scheme val="minor"/>
      </rPr>
      <t xml:space="preserve">LOCO ACCENTS Corp.   www.glocoaccents.com
1-866-907-1420 | sales@glocoaccents.com </t>
    </r>
    <r>
      <rPr>
        <b/>
        <sz val="16"/>
        <color rgb="FF000000"/>
        <rFont val="Calibri"/>
        <family val="2"/>
        <scheme val="minor"/>
      </rPr>
      <t xml:space="preserve">
</t>
    </r>
    <r>
      <rPr>
        <sz val="12"/>
        <color rgb="FF000000"/>
        <rFont val="Calibri"/>
        <family val="2"/>
        <scheme val="minor"/>
      </rPr>
      <t xml:space="preserve">Minimum Order Amount: $150. </t>
    </r>
  </si>
  <si>
    <t>885093010767</t>
  </si>
  <si>
    <t>885093010774</t>
  </si>
  <si>
    <t>885093010781</t>
  </si>
  <si>
    <t>885093010798</t>
  </si>
  <si>
    <t>885093010804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</si>
</sst>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0.0000"/>
    <numFmt numFmtId="166" formatCode="_-&quot;$&quot;* #,##0.000_-;\-&quot;$&quot;* #,##0.000_-;_-&quot;$&quot;* &quot;-&quot;??_-;_-@_-"/>
  </numFmts>
  <fonts count="7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Verdana"/>
      <family val="2"/>
    </font>
    <font>
      <u/>
      <sz val="18"/>
      <color theme="0"/>
      <name val="Calibri"/>
      <family val="2"/>
      <scheme val="minor"/>
    </font>
    <font>
      <sz val="12"/>
      <color theme="1"/>
      <name val="Calibri (Body)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4"/>
      <color rgb="FF000000"/>
      <name val="Calibri (Body)"/>
    </font>
    <font>
      <sz val="14"/>
      <color rgb="FF000000"/>
      <name val="Calibri (Body)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2"/>
      <color rgb="FFFF0000"/>
      <name val="Calibri (Body)"/>
    </font>
    <font>
      <sz val="12"/>
      <color rgb="FFFF0000"/>
      <name val="Calibri (Body)"/>
    </font>
    <font>
      <b/>
      <sz val="16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 (Body)"/>
    </font>
    <font>
      <sz val="16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88">
    <xf numFmtId="0" fontId="0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9" fontId="60" fillId="0" borderId="0" applyFont="0" applyFill="0" applyBorder="0" applyAlignment="0" applyProtection="0"/>
  </cellStyleXfs>
  <cellXfs count="296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61" applyFont="1" applyBorder="1"/>
    <xf numFmtId="0" fontId="41" fillId="0" borderId="0" xfId="0" applyFont="1" applyAlignment="1">
      <alignment wrapText="1"/>
    </xf>
    <xf numFmtId="0" fontId="43" fillId="0" borderId="0" xfId="0" applyFont="1" applyAlignment="1">
      <alignment wrapText="1"/>
    </xf>
    <xf numFmtId="0" fontId="43" fillId="0" borderId="0" xfId="0" applyFont="1"/>
    <xf numFmtId="0" fontId="44" fillId="0" borderId="0" xfId="0" applyFont="1"/>
    <xf numFmtId="0" fontId="45" fillId="0" borderId="0" xfId="0" applyFont="1"/>
    <xf numFmtId="0" fontId="45" fillId="0" borderId="0" xfId="0" applyFont="1" applyAlignment="1">
      <alignment wrapText="1"/>
    </xf>
    <xf numFmtId="0" fontId="47" fillId="0" borderId="0" xfId="0" applyFont="1"/>
    <xf numFmtId="0" fontId="47" fillId="0" borderId="0" xfId="0" applyFont="1" applyAlignment="1">
      <alignment wrapText="1"/>
    </xf>
    <xf numFmtId="0" fontId="48" fillId="0" borderId="0" xfId="0" applyFont="1" applyAlignment="1">
      <alignment wrapText="1"/>
    </xf>
    <xf numFmtId="0" fontId="46" fillId="0" borderId="0" xfId="0" applyFont="1"/>
    <xf numFmtId="0" fontId="42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52" fillId="0" borderId="0" xfId="0" applyFont="1"/>
    <xf numFmtId="0" fontId="53" fillId="0" borderId="0" xfId="0" applyFont="1" applyAlignment="1">
      <alignment horizontal="center" wrapText="1"/>
    </xf>
    <xf numFmtId="0" fontId="52" fillId="0" borderId="0" xfId="0" applyFont="1" applyAlignment="1">
      <alignment wrapText="1"/>
    </xf>
    <xf numFmtId="0" fontId="0" fillId="0" borderId="0" xfId="0" applyAlignment="1">
      <alignment horizontal="left"/>
    </xf>
    <xf numFmtId="164" fontId="40" fillId="0" borderId="0" xfId="0" applyNumberFormat="1" applyFont="1"/>
    <xf numFmtId="0" fontId="40" fillId="0" borderId="0" xfId="0" applyFont="1"/>
    <xf numFmtId="0" fontId="39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58" fillId="2" borderId="0" xfId="61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0" fontId="40" fillId="2" borderId="0" xfId="0" applyFont="1" applyFill="1"/>
    <xf numFmtId="0" fontId="38" fillId="0" borderId="0" xfId="0" applyFont="1" applyAlignment="1">
      <alignment horizontal="left"/>
    </xf>
    <xf numFmtId="0" fontId="37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/>
    <xf numFmtId="0" fontId="35" fillId="3" borderId="0" xfId="0" applyFont="1" applyFill="1"/>
    <xf numFmtId="44" fontId="53" fillId="0" borderId="0" xfId="0" applyNumberFormat="1" applyFont="1" applyAlignment="1">
      <alignment horizontal="center" wrapText="1"/>
    </xf>
    <xf numFmtId="44" fontId="0" fillId="0" borderId="0" xfId="0" applyNumberFormat="1" applyAlignment="1">
      <alignment horizontal="left"/>
    </xf>
    <xf numFmtId="44" fontId="0" fillId="0" borderId="0" xfId="0" applyNumberFormat="1" applyAlignment="1">
      <alignment wrapText="1"/>
    </xf>
    <xf numFmtId="0" fontId="34" fillId="0" borderId="0" xfId="0" applyFont="1" applyAlignment="1">
      <alignment wrapText="1"/>
    </xf>
    <xf numFmtId="1" fontId="53" fillId="0" borderId="0" xfId="0" applyNumberFormat="1" applyFont="1" applyAlignment="1">
      <alignment horizontal="center" wrapText="1"/>
    </xf>
    <xf numFmtId="1" fontId="39" fillId="0" borderId="0" xfId="0" applyNumberFormat="1" applyFont="1" applyAlignment="1">
      <alignment horizontal="center" wrapText="1"/>
    </xf>
    <xf numFmtId="1" fontId="38" fillId="0" borderId="0" xfId="0" applyNumberFormat="1" applyFont="1" applyAlignment="1">
      <alignment horizontal="center" wrapText="1"/>
    </xf>
    <xf numFmtId="1" fontId="40" fillId="0" borderId="0" xfId="0" applyNumberFormat="1" applyFont="1" applyAlignment="1">
      <alignment horizontal="center" wrapText="1"/>
    </xf>
    <xf numFmtId="1" fontId="40" fillId="2" borderId="0" xfId="0" applyNumberFormat="1" applyFont="1" applyFill="1" applyAlignment="1">
      <alignment horizontal="center" wrapText="1"/>
    </xf>
    <xf numFmtId="1" fontId="36" fillId="0" borderId="0" xfId="0" applyNumberFormat="1" applyFont="1" applyAlignment="1">
      <alignment horizontal="center" wrapText="1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wrapText="1"/>
    </xf>
    <xf numFmtId="0" fontId="0" fillId="0" borderId="0" xfId="61" applyFont="1" applyBorder="1" applyAlignment="1">
      <alignment wrapText="1"/>
    </xf>
    <xf numFmtId="0" fontId="0" fillId="0" borderId="0" xfId="61" applyFont="1"/>
    <xf numFmtId="0" fontId="0" fillId="0" borderId="0" xfId="61" applyFont="1" applyAlignment="1">
      <alignment wrapText="1"/>
    </xf>
    <xf numFmtId="0" fontId="0" fillId="2" borderId="0" xfId="61" applyFont="1" applyFill="1" applyBorder="1"/>
    <xf numFmtId="0" fontId="0" fillId="0" borderId="0" xfId="61" applyFont="1" applyBorder="1" applyAlignment="1">
      <alignment horizontal="left"/>
    </xf>
    <xf numFmtId="0" fontId="33" fillId="0" borderId="0" xfId="0" applyFont="1"/>
    <xf numFmtId="0" fontId="55" fillId="0" borderId="0" xfId="0" applyFont="1"/>
    <xf numFmtId="164" fontId="33" fillId="0" borderId="0" xfId="0" applyNumberFormat="1" applyFont="1"/>
    <xf numFmtId="0" fontId="57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0" fontId="33" fillId="0" borderId="0" xfId="0" applyFont="1" applyAlignment="1">
      <alignment wrapText="1"/>
    </xf>
    <xf numFmtId="0" fontId="33" fillId="0" borderId="0" xfId="0" applyFont="1" applyAlignment="1">
      <alignment horizontal="left"/>
    </xf>
    <xf numFmtId="44" fontId="0" fillId="0" borderId="0" xfId="86" applyFont="1" applyBorder="1" applyAlignment="1">
      <alignment horizontal="left"/>
    </xf>
    <xf numFmtId="9" fontId="0" fillId="0" borderId="0" xfId="87" applyFont="1" applyBorder="1" applyAlignment="1">
      <alignment horizontal="left"/>
    </xf>
    <xf numFmtId="0" fontId="32" fillId="0" borderId="0" xfId="0" applyFont="1" applyAlignment="1">
      <alignment wrapText="1"/>
    </xf>
    <xf numFmtId="0" fontId="0" fillId="0" borderId="0" xfId="61" applyFont="1" applyFill="1" applyAlignment="1">
      <alignment wrapText="1"/>
    </xf>
    <xf numFmtId="0" fontId="32" fillId="0" borderId="0" xfId="0" applyFont="1"/>
    <xf numFmtId="0" fontId="31" fillId="3" borderId="0" xfId="0" applyFont="1" applyFill="1" applyAlignment="1">
      <alignment horizontal="center"/>
    </xf>
    <xf numFmtId="0" fontId="30" fillId="0" borderId="0" xfId="0" applyFont="1" applyAlignment="1">
      <alignment wrapText="1"/>
    </xf>
    <xf numFmtId="1" fontId="30" fillId="0" borderId="0" xfId="0" applyNumberFormat="1" applyFont="1" applyAlignment="1">
      <alignment horizontal="center" wrapText="1"/>
    </xf>
    <xf numFmtId="0" fontId="29" fillId="0" borderId="0" xfId="0" applyFont="1" applyAlignment="1">
      <alignment wrapText="1"/>
    </xf>
    <xf numFmtId="0" fontId="29" fillId="0" borderId="0" xfId="0" applyFont="1"/>
    <xf numFmtId="0" fontId="28" fillId="0" borderId="0" xfId="0" applyFont="1" applyAlignment="1">
      <alignment wrapText="1"/>
    </xf>
    <xf numFmtId="0" fontId="27" fillId="0" borderId="0" xfId="0" applyFont="1" applyAlignment="1">
      <alignment wrapText="1"/>
    </xf>
    <xf numFmtId="0" fontId="26" fillId="0" borderId="0" xfId="0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44" fontId="26" fillId="0" borderId="0" xfId="0" applyNumberFormat="1" applyFont="1"/>
    <xf numFmtId="44" fontId="26" fillId="0" borderId="0" xfId="0" applyNumberFormat="1" applyFont="1" applyAlignment="1">
      <alignment wrapText="1"/>
    </xf>
    <xf numFmtId="1" fontId="26" fillId="0" borderId="0" xfId="0" applyNumberFormat="1" applyFont="1" applyAlignment="1">
      <alignment horizontal="center" wrapText="1"/>
    </xf>
    <xf numFmtId="0" fontId="26" fillId="0" borderId="0" xfId="0" applyFont="1" applyAlignment="1">
      <alignment wrapText="1"/>
    </xf>
    <xf numFmtId="44" fontId="26" fillId="2" borderId="0" xfId="0" applyNumberFormat="1" applyFont="1" applyFill="1" applyAlignment="1">
      <alignment wrapText="1"/>
    </xf>
    <xf numFmtId="1" fontId="26" fillId="2" borderId="0" xfId="0" applyNumberFormat="1" applyFont="1" applyFill="1" applyAlignment="1">
      <alignment horizontal="center" wrapText="1"/>
    </xf>
    <xf numFmtId="0" fontId="26" fillId="2" borderId="0" xfId="0" applyFont="1" applyFill="1" applyAlignment="1">
      <alignment wrapText="1"/>
    </xf>
    <xf numFmtId="0" fontId="26" fillId="0" borderId="0" xfId="0" applyFont="1" applyAlignment="1">
      <alignment horizontal="center"/>
    </xf>
    <xf numFmtId="0" fontId="26" fillId="3" borderId="0" xfId="0" applyFont="1" applyFill="1" applyAlignment="1">
      <alignment horizontal="center"/>
    </xf>
    <xf numFmtId="0" fontId="61" fillId="0" borderId="0" xfId="0" applyFont="1" applyAlignment="1">
      <alignment horizontal="center" wrapText="1"/>
    </xf>
    <xf numFmtId="1" fontId="61" fillId="0" borderId="0" xfId="0" applyNumberFormat="1" applyFont="1" applyAlignment="1">
      <alignment horizontal="center" wrapText="1"/>
    </xf>
    <xf numFmtId="0" fontId="51" fillId="0" borderId="0" xfId="0" applyFont="1"/>
    <xf numFmtId="0" fontId="25" fillId="0" borderId="0" xfId="0" applyFont="1" applyAlignment="1">
      <alignment wrapText="1"/>
    </xf>
    <xf numFmtId="0" fontId="24" fillId="0" borderId="0" xfId="0" applyFont="1"/>
    <xf numFmtId="165" fontId="0" fillId="0" borderId="0" xfId="0" applyNumberFormat="1"/>
    <xf numFmtId="0" fontId="24" fillId="2" borderId="0" xfId="0" applyFont="1" applyFill="1"/>
    <xf numFmtId="165" fontId="24" fillId="2" borderId="0" xfId="0" applyNumberFormat="1" applyFont="1" applyFill="1"/>
    <xf numFmtId="165" fontId="24" fillId="0" borderId="0" xfId="0" applyNumberFormat="1" applyFont="1"/>
    <xf numFmtId="0" fontId="23" fillId="0" borderId="0" xfId="0" applyFont="1"/>
    <xf numFmtId="0" fontId="23" fillId="0" borderId="0" xfId="0" applyFont="1" applyAlignment="1">
      <alignment wrapText="1"/>
    </xf>
    <xf numFmtId="1" fontId="22" fillId="0" borderId="0" xfId="0" applyNumberFormat="1" applyFont="1" applyAlignment="1">
      <alignment horizontal="center"/>
    </xf>
    <xf numFmtId="44" fontId="21" fillId="0" borderId="0" xfId="0" applyNumberFormat="1" applyFont="1" applyAlignment="1">
      <alignment wrapText="1"/>
    </xf>
    <xf numFmtId="44" fontId="21" fillId="2" borderId="0" xfId="0" applyNumberFormat="1" applyFont="1" applyFill="1" applyAlignment="1">
      <alignment wrapText="1"/>
    </xf>
    <xf numFmtId="164" fontId="21" fillId="0" borderId="0" xfId="0" applyNumberFormat="1" applyFont="1"/>
    <xf numFmtId="164" fontId="60" fillId="0" borderId="0" xfId="0" applyNumberFormat="1" applyFont="1"/>
    <xf numFmtId="1" fontId="53" fillId="0" borderId="0" xfId="0" applyNumberFormat="1" applyFont="1" applyAlignment="1">
      <alignment horizontal="center"/>
    </xf>
    <xf numFmtId="1" fontId="26" fillId="0" borderId="0" xfId="0" applyNumberFormat="1" applyFont="1" applyAlignment="1">
      <alignment horizontal="center"/>
    </xf>
    <xf numFmtId="44" fontId="26" fillId="0" borderId="0" xfId="86" applyFont="1"/>
    <xf numFmtId="44" fontId="0" fillId="0" borderId="0" xfId="86" applyFont="1"/>
    <xf numFmtId="0" fontId="21" fillId="0" borderId="0" xfId="0" applyFont="1" applyAlignment="1">
      <alignment wrapText="1"/>
    </xf>
    <xf numFmtId="44" fontId="40" fillId="0" borderId="0" xfId="86" applyFont="1" applyBorder="1"/>
    <xf numFmtId="44" fontId="0" fillId="0" borderId="0" xfId="86" applyFont="1" applyBorder="1"/>
    <xf numFmtId="0" fontId="24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51" fillId="3" borderId="0" xfId="0" applyNumberFormat="1" applyFont="1" applyFill="1" applyAlignment="1">
      <alignment horizontal="right" wrapText="1"/>
    </xf>
    <xf numFmtId="0" fontId="20" fillId="0" borderId="0" xfId="0" applyFont="1" applyAlignment="1">
      <alignment wrapText="1"/>
    </xf>
    <xf numFmtId="164" fontId="20" fillId="0" borderId="0" xfId="0" applyNumberFormat="1" applyFont="1"/>
    <xf numFmtId="1" fontId="20" fillId="0" borderId="0" xfId="0" applyNumberFormat="1" applyFont="1" applyAlignment="1">
      <alignment horizontal="center"/>
    </xf>
    <xf numFmtId="0" fontId="20" fillId="0" borderId="0" xfId="0" applyFont="1"/>
    <xf numFmtId="165" fontId="20" fillId="0" borderId="0" xfId="0" applyNumberFormat="1" applyFont="1"/>
    <xf numFmtId="0" fontId="20" fillId="0" borderId="0" xfId="0" applyFont="1" applyAlignment="1">
      <alignment horizontal="left"/>
    </xf>
    <xf numFmtId="44" fontId="20" fillId="0" borderId="0" xfId="86" applyFont="1" applyBorder="1"/>
    <xf numFmtId="0" fontId="53" fillId="3" borderId="0" xfId="0" applyFont="1" applyFill="1" applyAlignment="1">
      <alignment horizontal="center"/>
    </xf>
    <xf numFmtId="9" fontId="61" fillId="3" borderId="0" xfId="87" applyFont="1" applyFill="1" applyBorder="1" applyAlignment="1">
      <alignment horizontal="center" wrapText="1"/>
    </xf>
    <xf numFmtId="0" fontId="19" fillId="0" borderId="0" xfId="0" applyFont="1" applyAlignment="1">
      <alignment wrapText="1"/>
    </xf>
    <xf numFmtId="9" fontId="0" fillId="0" borderId="0" xfId="87" applyFont="1" applyFill="1" applyBorder="1" applyAlignment="1">
      <alignment horizontal="left"/>
    </xf>
    <xf numFmtId="0" fontId="0" fillId="3" borderId="0" xfId="0" applyFill="1" applyAlignment="1">
      <alignment wrapText="1"/>
    </xf>
    <xf numFmtId="1" fontId="0" fillId="3" borderId="0" xfId="0" applyNumberFormat="1" applyFill="1" applyAlignment="1">
      <alignment horizontal="center" wrapText="1"/>
    </xf>
    <xf numFmtId="44" fontId="0" fillId="3" borderId="0" xfId="0" applyNumberFormat="1" applyFill="1" applyAlignment="1">
      <alignment wrapText="1"/>
    </xf>
    <xf numFmtId="164" fontId="60" fillId="3" borderId="0" xfId="0" applyNumberFormat="1" applyFont="1" applyFill="1"/>
    <xf numFmtId="164" fontId="0" fillId="3" borderId="0" xfId="0" applyNumberFormat="1" applyFill="1"/>
    <xf numFmtId="0" fontId="0" fillId="3" borderId="0" xfId="0" applyFill="1"/>
    <xf numFmtId="0" fontId="54" fillId="3" borderId="0" xfId="0" applyFont="1" applyFill="1" applyAlignment="1">
      <alignment wrapText="1"/>
    </xf>
    <xf numFmtId="0" fontId="51" fillId="3" borderId="0" xfId="0" applyFont="1" applyFill="1"/>
    <xf numFmtId="0" fontId="66" fillId="3" borderId="0" xfId="0" applyFont="1" applyFill="1" applyAlignment="1">
      <alignment vertical="top" wrapText="1"/>
    </xf>
    <xf numFmtId="0" fontId="62" fillId="3" borderId="0" xfId="0" applyFont="1" applyFill="1" applyAlignment="1">
      <alignment horizontal="left" wrapText="1"/>
    </xf>
    <xf numFmtId="0" fontId="62" fillId="3" borderId="0" xfId="0" applyFont="1" applyFill="1" applyAlignment="1">
      <alignment horizontal="right"/>
    </xf>
    <xf numFmtId="44" fontId="67" fillId="3" borderId="5" xfId="0" applyNumberFormat="1" applyFont="1" applyFill="1" applyBorder="1" applyAlignment="1">
      <alignment horizontal="left" wrapText="1"/>
    </xf>
    <xf numFmtId="0" fontId="61" fillId="3" borderId="0" xfId="0" applyFont="1" applyFill="1" applyAlignment="1">
      <alignment horizontal="center" wrapText="1"/>
    </xf>
    <xf numFmtId="1" fontId="61" fillId="3" borderId="0" xfId="0" applyNumberFormat="1" applyFont="1" applyFill="1" applyAlignment="1">
      <alignment horizontal="center" wrapText="1"/>
    </xf>
    <xf numFmtId="0" fontId="18" fillId="3" borderId="0" xfId="0" applyFont="1" applyFill="1" applyAlignment="1">
      <alignment horizontal="center"/>
    </xf>
    <xf numFmtId="0" fontId="18" fillId="0" borderId="0" xfId="0" applyFont="1" applyAlignment="1">
      <alignment wrapText="1"/>
    </xf>
    <xf numFmtId="44" fontId="18" fillId="0" borderId="0" xfId="86" applyFont="1" applyFill="1" applyBorder="1" applyAlignment="1">
      <alignment wrapText="1"/>
    </xf>
    <xf numFmtId="0" fontId="18" fillId="0" borderId="0" xfId="0" applyFont="1"/>
    <xf numFmtId="44" fontId="18" fillId="4" borderId="0" xfId="86" applyFont="1" applyFill="1" applyBorder="1" applyAlignment="1">
      <alignment wrapText="1"/>
    </xf>
    <xf numFmtId="0" fontId="0" fillId="3" borderId="0" xfId="0" applyFill="1" applyAlignment="1">
      <alignment horizontal="center" wrapText="1"/>
    </xf>
    <xf numFmtId="0" fontId="62" fillId="3" borderId="0" xfId="0" applyFont="1" applyFill="1" applyAlignment="1">
      <alignment horizontal="left" vertical="top" wrapText="1"/>
    </xf>
    <xf numFmtId="0" fontId="62" fillId="3" borderId="0" xfId="0" applyFont="1" applyFill="1" applyAlignment="1">
      <alignment vertical="top" wrapText="1"/>
    </xf>
    <xf numFmtId="44" fontId="53" fillId="0" borderId="0" xfId="86" applyFont="1" applyFill="1" applyBorder="1" applyAlignment="1">
      <alignment horizontal="center" wrapText="1"/>
    </xf>
    <xf numFmtId="44" fontId="0" fillId="0" borderId="0" xfId="86" applyFont="1" applyFill="1" applyBorder="1" applyAlignment="1">
      <alignment horizontal="left"/>
    </xf>
    <xf numFmtId="44" fontId="26" fillId="0" borderId="0" xfId="86" applyFont="1" applyFill="1"/>
    <xf numFmtId="44" fontId="0" fillId="0" borderId="0" xfId="86" applyFont="1" applyFill="1"/>
    <xf numFmtId="1" fontId="0" fillId="3" borderId="0" xfId="0" applyNumberFormat="1" applyFill="1" applyAlignment="1">
      <alignment horizontal="center"/>
    </xf>
    <xf numFmtId="44" fontId="0" fillId="3" borderId="0" xfId="86" applyFont="1" applyFill="1" applyBorder="1"/>
    <xf numFmtId="1" fontId="0" fillId="3" borderId="0" xfId="86" applyNumberFormat="1" applyFont="1" applyFill="1" applyBorder="1"/>
    <xf numFmtId="1" fontId="0" fillId="3" borderId="0" xfId="0" applyNumberFormat="1" applyFill="1"/>
    <xf numFmtId="1" fontId="62" fillId="3" borderId="0" xfId="0" applyNumberFormat="1" applyFont="1" applyFill="1" applyAlignment="1">
      <alignment horizontal="right"/>
    </xf>
    <xf numFmtId="1" fontId="53" fillId="0" borderId="0" xfId="86" applyNumberFormat="1" applyFont="1" applyFill="1" applyBorder="1" applyAlignment="1">
      <alignment horizontal="center" wrapText="1"/>
    </xf>
    <xf numFmtId="1" fontId="26" fillId="0" borderId="0" xfId="86" applyNumberFormat="1" applyFont="1" applyFill="1" applyBorder="1" applyAlignment="1">
      <alignment wrapText="1"/>
    </xf>
    <xf numFmtId="1" fontId="0" fillId="0" borderId="0" xfId="86" applyNumberFormat="1" applyFont="1" applyFill="1" applyBorder="1" applyAlignment="1">
      <alignment horizontal="left"/>
    </xf>
    <xf numFmtId="1" fontId="26" fillId="0" borderId="0" xfId="86" applyNumberFormat="1" applyFont="1" applyFill="1"/>
    <xf numFmtId="1" fontId="0" fillId="0" borderId="0" xfId="86" applyNumberFormat="1" applyFont="1" applyFill="1"/>
    <xf numFmtId="1" fontId="0" fillId="0" borderId="0" xfId="87" applyNumberFormat="1" applyFont="1" applyFill="1" applyBorder="1" applyAlignment="1">
      <alignment horizontal="left"/>
    </xf>
    <xf numFmtId="1" fontId="40" fillId="0" borderId="0" xfId="0" applyNumberFormat="1" applyFont="1"/>
    <xf numFmtId="1" fontId="0" fillId="0" borderId="0" xfId="0" applyNumberFormat="1"/>
    <xf numFmtId="44" fontId="0" fillId="0" borderId="0" xfId="86" applyFont="1" applyFill="1" applyBorder="1"/>
    <xf numFmtId="44" fontId="20" fillId="0" borderId="0" xfId="86" applyFont="1" applyFill="1" applyBorder="1"/>
    <xf numFmtId="44" fontId="0" fillId="3" borderId="6" xfId="0" applyNumberFormat="1" applyFill="1" applyBorder="1" applyAlignment="1">
      <alignment wrapText="1"/>
    </xf>
    <xf numFmtId="0" fontId="17" fillId="3" borderId="0" xfId="0" applyFont="1" applyFill="1" applyAlignment="1">
      <alignment horizontal="center"/>
    </xf>
    <xf numFmtId="0" fontId="17" fillId="0" borderId="0" xfId="0" applyFont="1" applyAlignment="1">
      <alignment wrapText="1"/>
    </xf>
    <xf numFmtId="1" fontId="17" fillId="0" borderId="0" xfId="0" applyNumberFormat="1" applyFont="1" applyAlignment="1">
      <alignment horizontal="center" wrapText="1"/>
    </xf>
    <xf numFmtId="44" fontId="17" fillId="0" borderId="0" xfId="0" applyNumberFormat="1" applyFont="1" applyAlignment="1">
      <alignment wrapText="1"/>
    </xf>
    <xf numFmtId="1" fontId="17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right"/>
    </xf>
    <xf numFmtId="0" fontId="17" fillId="0" borderId="0" xfId="0" applyFont="1"/>
    <xf numFmtId="0" fontId="17" fillId="2" borderId="0" xfId="0" applyFont="1" applyFill="1" applyAlignment="1">
      <alignment wrapText="1"/>
    </xf>
    <xf numFmtId="1" fontId="17" fillId="2" borderId="0" xfId="0" applyNumberFormat="1" applyFont="1" applyFill="1" applyAlignment="1">
      <alignment horizontal="center" wrapText="1"/>
    </xf>
    <xf numFmtId="164" fontId="17" fillId="2" borderId="0" xfId="0" applyNumberFormat="1" applyFont="1" applyFill="1"/>
    <xf numFmtId="0" fontId="17" fillId="2" borderId="0" xfId="0" applyFont="1" applyFill="1"/>
    <xf numFmtId="44" fontId="17" fillId="2" borderId="0" xfId="86" applyFont="1" applyFill="1" applyBorder="1"/>
    <xf numFmtId="44" fontId="17" fillId="2" borderId="0" xfId="0" applyNumberFormat="1" applyFont="1" applyFill="1"/>
    <xf numFmtId="44" fontId="17" fillId="2" borderId="10" xfId="0" applyNumberFormat="1" applyFont="1" applyFill="1" applyBorder="1"/>
    <xf numFmtId="164" fontId="17" fillId="0" borderId="0" xfId="0" applyNumberFormat="1" applyFont="1"/>
    <xf numFmtId="44" fontId="17" fillId="0" borderId="0" xfId="86" applyFont="1"/>
    <xf numFmtId="0" fontId="17" fillId="0" borderId="0" xfId="0" applyFont="1" applyAlignment="1">
      <alignment horizontal="left"/>
    </xf>
    <xf numFmtId="44" fontId="17" fillId="0" borderId="0" xfId="86" applyFont="1" applyFill="1" applyBorder="1" applyAlignment="1">
      <alignment wrapText="1"/>
    </xf>
    <xf numFmtId="44" fontId="17" fillId="0" borderId="0" xfId="86" applyFont="1" applyFill="1"/>
    <xf numFmtId="44" fontId="67" fillId="3" borderId="0" xfId="0" applyNumberFormat="1" applyFont="1" applyFill="1" applyAlignment="1">
      <alignment horizontal="left" wrapText="1"/>
    </xf>
    <xf numFmtId="1" fontId="26" fillId="0" borderId="0" xfId="86" applyNumberFormat="1" applyFont="1" applyFill="1" applyBorder="1" applyAlignment="1">
      <alignment horizontal="center" wrapText="1"/>
    </xf>
    <xf numFmtId="1" fontId="18" fillId="0" borderId="0" xfId="86" applyNumberFormat="1" applyFont="1" applyFill="1" applyBorder="1" applyAlignment="1">
      <alignment horizontal="center" wrapText="1"/>
    </xf>
    <xf numFmtId="1" fontId="26" fillId="2" borderId="0" xfId="86" applyNumberFormat="1" applyFont="1" applyFill="1" applyBorder="1" applyAlignment="1">
      <alignment horizontal="center" wrapText="1"/>
    </xf>
    <xf numFmtId="0" fontId="16" fillId="0" borderId="0" xfId="0" applyFont="1" applyAlignment="1">
      <alignment wrapText="1"/>
    </xf>
    <xf numFmtId="0" fontId="15" fillId="0" borderId="0" xfId="0" applyFont="1"/>
    <xf numFmtId="165" fontId="15" fillId="0" borderId="0" xfId="0" applyNumberFormat="1" applyFont="1"/>
    <xf numFmtId="0" fontId="15" fillId="0" borderId="0" xfId="0" applyFont="1" applyAlignment="1">
      <alignment wrapText="1"/>
    </xf>
    <xf numFmtId="44" fontId="15" fillId="0" borderId="0" xfId="0" applyNumberFormat="1" applyFont="1" applyAlignment="1">
      <alignment wrapText="1"/>
    </xf>
    <xf numFmtId="1" fontId="15" fillId="0" borderId="0" xfId="0" applyNumberFormat="1" applyFont="1" applyAlignment="1">
      <alignment horizontal="center"/>
    </xf>
    <xf numFmtId="0" fontId="14" fillId="0" borderId="0" xfId="0" applyFont="1" applyAlignment="1">
      <alignment wrapText="1"/>
    </xf>
    <xf numFmtId="1" fontId="14" fillId="0" borderId="0" xfId="0" applyNumberFormat="1" applyFont="1" applyAlignment="1">
      <alignment horizontal="center" wrapText="1"/>
    </xf>
    <xf numFmtId="44" fontId="14" fillId="0" borderId="0" xfId="0" applyNumberFormat="1" applyFont="1" applyAlignment="1">
      <alignment wrapText="1"/>
    </xf>
    <xf numFmtId="1" fontId="14" fillId="0" borderId="0" xfId="0" applyNumberFormat="1" applyFont="1" applyAlignment="1">
      <alignment horizontal="center"/>
    </xf>
    <xf numFmtId="0" fontId="14" fillId="0" borderId="0" xfId="0" applyFont="1"/>
    <xf numFmtId="1" fontId="51" fillId="3" borderId="9" xfId="0" applyNumberFormat="1" applyFont="1" applyFill="1" applyBorder="1" applyAlignment="1">
      <alignment wrapText="1"/>
    </xf>
    <xf numFmtId="0" fontId="13" fillId="0" borderId="0" xfId="0" applyFont="1" applyAlignment="1">
      <alignment wrapText="1"/>
    </xf>
    <xf numFmtId="44" fontId="13" fillId="0" borderId="0" xfId="0" applyNumberFormat="1" applyFont="1" applyAlignment="1">
      <alignment wrapText="1"/>
    </xf>
    <xf numFmtId="1" fontId="12" fillId="0" borderId="0" xfId="0" applyNumberFormat="1" applyFont="1" applyAlignment="1">
      <alignment horizontal="center" wrapText="1"/>
    </xf>
    <xf numFmtId="1" fontId="65" fillId="0" borderId="0" xfId="0" applyNumberFormat="1" applyFont="1" applyAlignment="1">
      <alignment horizontal="center" wrapText="1"/>
    </xf>
    <xf numFmtId="0" fontId="11" fillId="0" borderId="0" xfId="0" applyFont="1" applyAlignment="1">
      <alignment wrapText="1"/>
    </xf>
    <xf numFmtId="0" fontId="58" fillId="0" borderId="0" xfId="61" applyFont="1" applyFill="1" applyBorder="1" applyAlignment="1">
      <alignment wrapText="1"/>
    </xf>
    <xf numFmtId="0" fontId="0" fillId="0" borderId="0" xfId="61" applyFont="1" applyFill="1" applyBorder="1"/>
    <xf numFmtId="44" fontId="11" fillId="0" borderId="0" xfId="0" applyNumberFormat="1" applyFont="1" applyAlignment="1">
      <alignment wrapText="1"/>
    </xf>
    <xf numFmtId="1" fontId="11" fillId="0" borderId="0" xfId="0" applyNumberFormat="1" applyFont="1" applyAlignment="1">
      <alignment horizontal="center"/>
    </xf>
    <xf numFmtId="44" fontId="53" fillId="7" borderId="0" xfId="86" applyFont="1" applyFill="1" applyBorder="1" applyAlignment="1">
      <alignment horizontal="center" wrapText="1"/>
    </xf>
    <xf numFmtId="44" fontId="26" fillId="7" borderId="0" xfId="86" applyFont="1" applyFill="1" applyBorder="1" applyAlignment="1">
      <alignment wrapText="1"/>
    </xf>
    <xf numFmtId="44" fontId="53" fillId="7" borderId="0" xfId="87" applyNumberFormat="1" applyFont="1" applyFill="1" applyBorder="1" applyAlignment="1">
      <alignment horizontal="center" wrapText="1"/>
    </xf>
    <xf numFmtId="1" fontId="10" fillId="0" borderId="0" xfId="0" applyNumberFormat="1" applyFont="1" applyAlignment="1">
      <alignment horizontal="center"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1" fontId="8" fillId="0" borderId="0" xfId="0" applyNumberFormat="1" applyFont="1" applyAlignment="1">
      <alignment horizontal="center" wrapText="1"/>
    </xf>
    <xf numFmtId="164" fontId="8" fillId="0" borderId="0" xfId="0" applyNumberFormat="1" applyFont="1"/>
    <xf numFmtId="1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wrapText="1"/>
    </xf>
    <xf numFmtId="1" fontId="7" fillId="0" borderId="0" xfId="0" applyNumberFormat="1" applyFont="1" applyAlignment="1">
      <alignment horizontal="center" wrapText="1"/>
    </xf>
    <xf numFmtId="44" fontId="7" fillId="0" borderId="0" xfId="0" applyNumberFormat="1" applyFont="1" applyAlignment="1">
      <alignment wrapText="1"/>
    </xf>
    <xf numFmtId="0" fontId="72" fillId="3" borderId="0" xfId="0" applyFont="1" applyFill="1" applyAlignment="1">
      <alignment horizontal="left"/>
    </xf>
    <xf numFmtId="0" fontId="73" fillId="0" borderId="0" xfId="61" applyFont="1" applyFill="1" applyBorder="1" applyAlignment="1">
      <alignment wrapText="1"/>
    </xf>
    <xf numFmtId="164" fontId="7" fillId="7" borderId="0" xfId="0" applyNumberFormat="1" applyFont="1" applyFill="1"/>
    <xf numFmtId="44" fontId="7" fillId="7" borderId="0" xfId="86" applyFont="1" applyFill="1" applyBorder="1" applyAlignment="1">
      <alignment wrapText="1"/>
    </xf>
    <xf numFmtId="165" fontId="7" fillId="0" borderId="0" xfId="0" applyNumberFormat="1" applyFont="1"/>
    <xf numFmtId="1" fontId="48" fillId="0" borderId="0" xfId="0" applyNumberFormat="1" applyFont="1" applyAlignment="1">
      <alignment horizontal="center" wrapText="1"/>
    </xf>
    <xf numFmtId="0" fontId="6" fillId="0" borderId="0" xfId="0" applyFont="1" applyAlignment="1">
      <alignment wrapText="1"/>
    </xf>
    <xf numFmtId="1" fontId="6" fillId="0" borderId="0" xfId="0" applyNumberFormat="1" applyFont="1" applyAlignment="1">
      <alignment horizontal="center" wrapText="1"/>
    </xf>
    <xf numFmtId="44" fontId="6" fillId="0" borderId="0" xfId="0" applyNumberFormat="1" applyFont="1" applyAlignment="1">
      <alignment wrapText="1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/>
    <xf numFmtId="0" fontId="6" fillId="0" borderId="0" xfId="0" applyFont="1"/>
    <xf numFmtId="165" fontId="6" fillId="0" borderId="0" xfId="0" applyNumberFormat="1" applyFont="1"/>
    <xf numFmtId="0" fontId="70" fillId="0" borderId="0" xfId="0" applyFont="1" applyAlignment="1">
      <alignment wrapText="1"/>
    </xf>
    <xf numFmtId="0" fontId="5" fillId="0" borderId="0" xfId="0" applyFont="1" applyAlignment="1">
      <alignment wrapText="1"/>
    </xf>
    <xf numFmtId="1" fontId="4" fillId="0" borderId="0" xfId="0" applyNumberFormat="1" applyFont="1" applyAlignment="1">
      <alignment horizontal="center" wrapText="1"/>
    </xf>
    <xf numFmtId="1" fontId="4" fillId="0" borderId="0" xfId="0" applyNumberFormat="1" applyFont="1" applyAlignment="1">
      <alignment horizontal="center"/>
    </xf>
    <xf numFmtId="0" fontId="4" fillId="0" borderId="0" xfId="0" applyFont="1"/>
    <xf numFmtId="165" fontId="4" fillId="0" borderId="0" xfId="0" applyNumberFormat="1" applyFont="1"/>
    <xf numFmtId="44" fontId="4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1" fontId="61" fillId="0" borderId="0" xfId="87" applyNumberFormat="1" applyFont="1" applyFill="1" applyBorder="1" applyAlignment="1">
      <alignment horizontal="center" wrapText="1"/>
    </xf>
    <xf numFmtId="1" fontId="0" fillId="3" borderId="0" xfId="0" applyNumberFormat="1" applyFill="1" applyAlignment="1">
      <alignment horizontal="left" vertical="center" wrapText="1"/>
    </xf>
    <xf numFmtId="1" fontId="51" fillId="3" borderId="0" xfId="0" applyNumberFormat="1" applyFont="1" applyFill="1" applyAlignment="1">
      <alignment wrapText="1"/>
    </xf>
    <xf numFmtId="44" fontId="51" fillId="3" borderId="0" xfId="0" applyNumberFormat="1" applyFont="1" applyFill="1" applyAlignment="1">
      <alignment horizontal="left" wrapText="1"/>
    </xf>
    <xf numFmtId="0" fontId="66" fillId="3" borderId="0" xfId="0" applyFont="1" applyFill="1" applyAlignment="1">
      <alignment vertical="center" wrapText="1"/>
    </xf>
    <xf numFmtId="164" fontId="76" fillId="8" borderId="0" xfId="0" applyNumberFormat="1" applyFont="1" applyFill="1" applyAlignment="1">
      <alignment horizontal="left" vertical="center"/>
    </xf>
    <xf numFmtId="164" fontId="76" fillId="8" borderId="0" xfId="0" applyNumberFormat="1" applyFont="1" applyFill="1" applyAlignment="1">
      <alignment horizontal="right" vertical="center" wrapText="1"/>
    </xf>
    <xf numFmtId="44" fontId="51" fillId="3" borderId="9" xfId="0" applyNumberFormat="1" applyFont="1" applyFill="1" applyBorder="1"/>
    <xf numFmtId="0" fontId="51" fillId="3" borderId="0" xfId="0" applyFont="1" applyFill="1" applyAlignment="1">
      <alignment vertical="center"/>
    </xf>
    <xf numFmtId="164" fontId="51" fillId="3" borderId="0" xfId="0" applyNumberFormat="1" applyFont="1" applyFill="1" applyAlignment="1">
      <alignment horizontal="left" vertical="center"/>
    </xf>
    <xf numFmtId="0" fontId="0" fillId="3" borderId="0" xfId="0" applyFill="1" applyAlignment="1">
      <alignment vertical="center" wrapText="1"/>
    </xf>
    <xf numFmtId="0" fontId="68" fillId="3" borderId="0" xfId="0" applyFont="1" applyFill="1" applyAlignment="1">
      <alignment horizontal="left" wrapText="1"/>
    </xf>
    <xf numFmtId="164" fontId="51" fillId="3" borderId="0" xfId="0" applyNumberFormat="1" applyFont="1" applyFill="1" applyAlignment="1">
      <alignment horizontal="left" vertical="center" wrapText="1"/>
    </xf>
    <xf numFmtId="0" fontId="51" fillId="3" borderId="0" xfId="0" applyFont="1" applyFill="1" applyAlignment="1">
      <alignment horizontal="left" indent="1"/>
    </xf>
    <xf numFmtId="0" fontId="0" fillId="3" borderId="0" xfId="0" applyFill="1" applyAlignment="1">
      <alignment horizontal="right" vertical="center" indent="1"/>
    </xf>
    <xf numFmtId="0" fontId="68" fillId="3" borderId="0" xfId="0" applyFont="1" applyFill="1" applyAlignment="1">
      <alignment horizontal="center" wrapText="1"/>
    </xf>
    <xf numFmtId="164" fontId="51" fillId="3" borderId="0" xfId="0" applyNumberFormat="1" applyFont="1" applyFill="1" applyAlignment="1">
      <alignment horizontal="right" vertical="center" wrapText="1"/>
    </xf>
    <xf numFmtId="44" fontId="62" fillId="3" borderId="0" xfId="0" applyNumberFormat="1" applyFont="1" applyFill="1" applyAlignment="1">
      <alignment wrapText="1"/>
    </xf>
    <xf numFmtId="0" fontId="62" fillId="3" borderId="0" xfId="0" applyFont="1" applyFill="1" applyAlignment="1">
      <alignment wrapText="1"/>
    </xf>
    <xf numFmtId="44" fontId="51" fillId="3" borderId="5" xfId="0" applyNumberFormat="1" applyFont="1" applyFill="1" applyBorder="1"/>
    <xf numFmtId="44" fontId="68" fillId="3" borderId="5" xfId="0" applyNumberFormat="1" applyFont="1" applyFill="1" applyBorder="1" applyAlignment="1">
      <alignment horizontal="left" wrapText="1"/>
    </xf>
    <xf numFmtId="0" fontId="2" fillId="0" borderId="0" xfId="0" applyFont="1" applyAlignment="1">
      <alignment wrapText="1"/>
    </xf>
    <xf numFmtId="0" fontId="68" fillId="3" borderId="0" xfId="0" applyFont="1" applyFill="1" applyAlignment="1">
      <alignment horizontal="left" wrapText="1" indent="1"/>
    </xf>
    <xf numFmtId="9" fontId="61" fillId="3" borderId="0" xfId="87" applyFont="1" applyFill="1" applyBorder="1" applyAlignment="1">
      <alignment wrapText="1"/>
    </xf>
    <xf numFmtId="166" fontId="2" fillId="7" borderId="0" xfId="0" applyNumberFormat="1" applyFont="1" applyFill="1"/>
    <xf numFmtId="164" fontId="53" fillId="0" borderId="0" xfId="0" applyNumberFormat="1" applyFont="1" applyAlignment="1">
      <alignment horizontal="center" wrapText="1"/>
    </xf>
    <xf numFmtId="0" fontId="76" fillId="3" borderId="0" xfId="0" applyFont="1" applyFill="1" applyAlignment="1">
      <alignment horizontal="center" wrapText="1"/>
    </xf>
    <xf numFmtId="164" fontId="2" fillId="0" borderId="0" xfId="0" applyNumberFormat="1" applyFont="1"/>
    <xf numFmtId="0" fontId="54" fillId="3" borderId="0" xfId="0" applyFont="1" applyFill="1" applyAlignment="1">
      <alignment horizontal="left" wrapText="1"/>
    </xf>
    <xf numFmtId="164" fontId="2" fillId="7" borderId="0" xfId="0" applyNumberFormat="1" applyFont="1" applyFill="1"/>
    <xf numFmtId="9" fontId="61" fillId="0" borderId="0" xfId="87" applyFont="1" applyFill="1" applyBorder="1" applyAlignment="1">
      <alignment wrapText="1"/>
    </xf>
    <xf numFmtId="44" fontId="2" fillId="0" borderId="0" xfId="0" applyNumberFormat="1" applyFont="1"/>
    <xf numFmtId="1" fontId="60" fillId="3" borderId="0" xfId="86" applyNumberFormat="1" applyFont="1" applyFill="1" applyBorder="1"/>
    <xf numFmtId="1" fontId="60" fillId="3" borderId="0" xfId="0" applyNumberFormat="1" applyFont="1" applyFill="1"/>
    <xf numFmtId="1" fontId="54" fillId="3" borderId="0" xfId="0" applyNumberFormat="1" applyFont="1" applyFill="1" applyAlignment="1">
      <alignment horizontal="right"/>
    </xf>
    <xf numFmtId="166" fontId="2" fillId="0" borderId="0" xfId="0" applyNumberFormat="1" applyFont="1"/>
    <xf numFmtId="44" fontId="26" fillId="0" borderId="0" xfId="86" applyFont="1" applyFill="1" applyBorder="1" applyAlignment="1">
      <alignment wrapText="1"/>
    </xf>
    <xf numFmtId="164" fontId="77" fillId="7" borderId="0" xfId="0" applyNumberFormat="1" applyFont="1" applyFill="1" applyAlignment="1">
      <alignment horizontal="center" wrapText="1"/>
    </xf>
    <xf numFmtId="0" fontId="68" fillId="3" borderId="1" xfId="0" applyFont="1" applyFill="1" applyBorder="1" applyAlignment="1">
      <alignment horizontal="left" wrapText="1"/>
    </xf>
    <xf numFmtId="0" fontId="68" fillId="3" borderId="2" xfId="0" applyFont="1" applyFill="1" applyBorder="1" applyAlignment="1">
      <alignment horizontal="left" wrapText="1"/>
    </xf>
    <xf numFmtId="0" fontId="68" fillId="3" borderId="4" xfId="0" applyFont="1" applyFill="1" applyBorder="1" applyAlignment="1">
      <alignment horizontal="left" wrapText="1"/>
    </xf>
    <xf numFmtId="0" fontId="68" fillId="3" borderId="1" xfId="0" applyFont="1" applyFill="1" applyBorder="1" applyAlignment="1">
      <alignment horizontal="left" wrapText="1" indent="1"/>
    </xf>
    <xf numFmtId="0" fontId="68" fillId="3" borderId="2" xfId="0" applyFont="1" applyFill="1" applyBorder="1" applyAlignment="1">
      <alignment horizontal="left" wrapText="1" indent="1"/>
    </xf>
    <xf numFmtId="0" fontId="68" fillId="3" borderId="3" xfId="0" applyFont="1" applyFill="1" applyBorder="1" applyAlignment="1">
      <alignment horizontal="left" wrapText="1" indent="1"/>
    </xf>
    <xf numFmtId="0" fontId="53" fillId="3" borderId="0" xfId="0" applyFont="1" applyFill="1" applyAlignment="1">
      <alignment horizontal="center"/>
    </xf>
    <xf numFmtId="1" fontId="61" fillId="0" borderId="0" xfId="87" applyNumberFormat="1" applyFont="1" applyFill="1" applyBorder="1" applyAlignment="1">
      <alignment horizontal="center" wrapText="1"/>
    </xf>
    <xf numFmtId="44" fontId="51" fillId="3" borderId="1" xfId="0" applyNumberFormat="1" applyFont="1" applyFill="1" applyBorder="1" applyAlignment="1">
      <alignment horizontal="left" wrapText="1"/>
    </xf>
    <xf numFmtId="44" fontId="51" fillId="3" borderId="2" xfId="0" applyNumberFormat="1" applyFont="1" applyFill="1" applyBorder="1" applyAlignment="1">
      <alignment horizontal="left" wrapText="1"/>
    </xf>
    <xf numFmtId="44" fontId="51" fillId="3" borderId="3" xfId="0" applyNumberFormat="1" applyFont="1" applyFill="1" applyBorder="1" applyAlignment="1">
      <alignment horizontal="left" wrapText="1"/>
    </xf>
    <xf numFmtId="44" fontId="51" fillId="3" borderId="7" xfId="0" applyNumberFormat="1" applyFont="1" applyFill="1" applyBorder="1" applyAlignment="1">
      <alignment horizontal="left" wrapText="1"/>
    </xf>
    <xf numFmtId="44" fontId="51" fillId="3" borderId="6" xfId="0" applyNumberFormat="1" applyFont="1" applyFill="1" applyBorder="1" applyAlignment="1">
      <alignment horizontal="left" wrapText="1"/>
    </xf>
    <xf numFmtId="44" fontId="51" fillId="3" borderId="8" xfId="0" applyNumberFormat="1" applyFont="1" applyFill="1" applyBorder="1" applyAlignment="1">
      <alignment horizontal="left" wrapText="1"/>
    </xf>
    <xf numFmtId="0" fontId="62" fillId="3" borderId="0" xfId="0" applyFont="1" applyFill="1" applyAlignment="1">
      <alignment horizontal="left" vertical="top" wrapText="1"/>
    </xf>
    <xf numFmtId="0" fontId="0" fillId="3" borderId="0" xfId="0" applyFill="1" applyAlignment="1">
      <alignment horizontal="center" wrapText="1"/>
    </xf>
    <xf numFmtId="0" fontId="68" fillId="5" borderId="0" xfId="0" applyFont="1" applyFill="1" applyAlignment="1">
      <alignment horizontal="left" vertical="top" wrapText="1"/>
    </xf>
    <xf numFmtId="0" fontId="68" fillId="6" borderId="0" xfId="0" applyFont="1" applyFill="1" applyAlignment="1">
      <alignment horizontal="left" vertical="top" wrapText="1"/>
    </xf>
    <xf numFmtId="1" fontId="61" fillId="3" borderId="0" xfId="87" applyNumberFormat="1" applyFont="1" applyFill="1" applyBorder="1" applyAlignment="1">
      <alignment horizontal="center" wrapText="1"/>
    </xf>
    <xf numFmtId="9" fontId="61" fillId="3" borderId="0" xfId="87" applyFont="1" applyFill="1" applyBorder="1" applyAlignment="1">
      <alignment horizontal="center" wrapText="1"/>
    </xf>
  </cellXfs>
  <cellStyles count="88">
    <cellStyle name="Currency" xfId="86" builtinId="4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/>
    <cellStyle name="Normal" xfId="0" builtinId="0"/>
    <cellStyle name="Percent" xfId="87" builtinId="5"/>
  </cellStyles>
  <dxfs count="10"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5.jpeg"/><Relationship Id="rId21" Type="http://schemas.openxmlformats.org/officeDocument/2006/relationships/image" Target="../media/image132.jpeg"/><Relationship Id="rId34" Type="http://schemas.openxmlformats.org/officeDocument/2006/relationships/image" Target="../media/image143.jpeg"/><Relationship Id="rId42" Type="http://schemas.openxmlformats.org/officeDocument/2006/relationships/image" Target="../media/image151.jpeg"/><Relationship Id="rId47" Type="http://schemas.openxmlformats.org/officeDocument/2006/relationships/image" Target="../media/image156.jpeg"/><Relationship Id="rId50" Type="http://schemas.openxmlformats.org/officeDocument/2006/relationships/image" Target="../media/image159.jpeg"/><Relationship Id="rId55" Type="http://schemas.openxmlformats.org/officeDocument/2006/relationships/image" Target="../media/image164.jpeg"/><Relationship Id="rId63" Type="http://schemas.openxmlformats.org/officeDocument/2006/relationships/image" Target="../media/image171.jpe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6" Type="http://schemas.openxmlformats.org/officeDocument/2006/relationships/image" Target="../media/image127.png"/><Relationship Id="rId29" Type="http://schemas.openxmlformats.org/officeDocument/2006/relationships/image" Target="../media/image138.png"/><Relationship Id="rId11" Type="http://schemas.openxmlformats.org/officeDocument/2006/relationships/image" Target="../media/image122.png"/><Relationship Id="rId24" Type="http://schemas.openxmlformats.org/officeDocument/2006/relationships/image" Target="../media/image134.jpeg"/><Relationship Id="rId32" Type="http://schemas.openxmlformats.org/officeDocument/2006/relationships/image" Target="../media/image141.png"/><Relationship Id="rId37" Type="http://schemas.openxmlformats.org/officeDocument/2006/relationships/image" Target="../media/image146.jpeg"/><Relationship Id="rId40" Type="http://schemas.openxmlformats.org/officeDocument/2006/relationships/image" Target="../media/image149.jpeg"/><Relationship Id="rId45" Type="http://schemas.openxmlformats.org/officeDocument/2006/relationships/image" Target="../media/image154.jpeg"/><Relationship Id="rId53" Type="http://schemas.openxmlformats.org/officeDocument/2006/relationships/image" Target="../media/image162.png"/><Relationship Id="rId58" Type="http://schemas.openxmlformats.org/officeDocument/2006/relationships/image" Target="../media/image167.jpeg"/><Relationship Id="rId66" Type="http://schemas.openxmlformats.org/officeDocument/2006/relationships/image" Target="../media/image174.png"/><Relationship Id="rId5" Type="http://schemas.openxmlformats.org/officeDocument/2006/relationships/image" Target="../media/image116.jpeg"/><Relationship Id="rId61" Type="http://schemas.openxmlformats.org/officeDocument/2006/relationships/image" Target="../media/image110.jpeg"/><Relationship Id="rId19" Type="http://schemas.openxmlformats.org/officeDocument/2006/relationships/image" Target="../media/image130.png"/><Relationship Id="rId14" Type="http://schemas.openxmlformats.org/officeDocument/2006/relationships/image" Target="../media/image125.png"/><Relationship Id="rId22" Type="http://schemas.openxmlformats.org/officeDocument/2006/relationships/image" Target="../media/image49.png"/><Relationship Id="rId27" Type="http://schemas.openxmlformats.org/officeDocument/2006/relationships/image" Target="../media/image136.jpeg"/><Relationship Id="rId30" Type="http://schemas.openxmlformats.org/officeDocument/2006/relationships/image" Target="../media/image139.jpeg"/><Relationship Id="rId35" Type="http://schemas.openxmlformats.org/officeDocument/2006/relationships/image" Target="../media/image144.jpeg"/><Relationship Id="rId43" Type="http://schemas.openxmlformats.org/officeDocument/2006/relationships/image" Target="../media/image152.jpeg"/><Relationship Id="rId48" Type="http://schemas.openxmlformats.org/officeDocument/2006/relationships/image" Target="../media/image157.jpeg"/><Relationship Id="rId56" Type="http://schemas.openxmlformats.org/officeDocument/2006/relationships/image" Target="../media/image165.jpeg"/><Relationship Id="rId64" Type="http://schemas.openxmlformats.org/officeDocument/2006/relationships/image" Target="../media/image172.jpeg"/><Relationship Id="rId8" Type="http://schemas.openxmlformats.org/officeDocument/2006/relationships/image" Target="../media/image119.png"/><Relationship Id="rId51" Type="http://schemas.openxmlformats.org/officeDocument/2006/relationships/image" Target="../media/image160.jpeg"/><Relationship Id="rId3" Type="http://schemas.openxmlformats.org/officeDocument/2006/relationships/image" Target="../media/image114.png"/><Relationship Id="rId12" Type="http://schemas.openxmlformats.org/officeDocument/2006/relationships/image" Target="../media/image123.png"/><Relationship Id="rId17" Type="http://schemas.openxmlformats.org/officeDocument/2006/relationships/image" Target="../media/image128.png"/><Relationship Id="rId25" Type="http://schemas.openxmlformats.org/officeDocument/2006/relationships/image" Target="NULL" TargetMode="External"/><Relationship Id="rId33" Type="http://schemas.openxmlformats.org/officeDocument/2006/relationships/image" Target="../media/image142.jpeg"/><Relationship Id="rId38" Type="http://schemas.openxmlformats.org/officeDocument/2006/relationships/image" Target="../media/image147.png"/><Relationship Id="rId46" Type="http://schemas.openxmlformats.org/officeDocument/2006/relationships/image" Target="../media/image155.jpeg"/><Relationship Id="rId59" Type="http://schemas.openxmlformats.org/officeDocument/2006/relationships/image" Target="../media/image168.jpeg"/><Relationship Id="rId67" Type="http://schemas.openxmlformats.org/officeDocument/2006/relationships/image" Target="../media/image175.png"/><Relationship Id="rId20" Type="http://schemas.openxmlformats.org/officeDocument/2006/relationships/image" Target="../media/image131.png"/><Relationship Id="rId41" Type="http://schemas.openxmlformats.org/officeDocument/2006/relationships/image" Target="../media/image150.jpeg"/><Relationship Id="rId54" Type="http://schemas.openxmlformats.org/officeDocument/2006/relationships/image" Target="../media/image163.jpeg"/><Relationship Id="rId62" Type="http://schemas.openxmlformats.org/officeDocument/2006/relationships/image" Target="../media/image170.jpeg"/><Relationship Id="rId1" Type="http://schemas.openxmlformats.org/officeDocument/2006/relationships/image" Target="../media/image112.png"/><Relationship Id="rId6" Type="http://schemas.openxmlformats.org/officeDocument/2006/relationships/image" Target="../media/image117.jpeg"/><Relationship Id="rId15" Type="http://schemas.openxmlformats.org/officeDocument/2006/relationships/image" Target="../media/image126.png"/><Relationship Id="rId23" Type="http://schemas.openxmlformats.org/officeDocument/2006/relationships/image" Target="../media/image133.png"/><Relationship Id="rId28" Type="http://schemas.openxmlformats.org/officeDocument/2006/relationships/image" Target="../media/image137.png"/><Relationship Id="rId36" Type="http://schemas.openxmlformats.org/officeDocument/2006/relationships/image" Target="../media/image145.jpeg"/><Relationship Id="rId49" Type="http://schemas.openxmlformats.org/officeDocument/2006/relationships/image" Target="../media/image158.jpeg"/><Relationship Id="rId57" Type="http://schemas.openxmlformats.org/officeDocument/2006/relationships/image" Target="../media/image166.jpeg"/><Relationship Id="rId10" Type="http://schemas.openxmlformats.org/officeDocument/2006/relationships/image" Target="../media/image121.png"/><Relationship Id="rId31" Type="http://schemas.openxmlformats.org/officeDocument/2006/relationships/image" Target="../media/image140.jpeg"/><Relationship Id="rId44" Type="http://schemas.openxmlformats.org/officeDocument/2006/relationships/image" Target="../media/image153.jpeg"/><Relationship Id="rId52" Type="http://schemas.openxmlformats.org/officeDocument/2006/relationships/image" Target="../media/image161.jpeg"/><Relationship Id="rId60" Type="http://schemas.openxmlformats.org/officeDocument/2006/relationships/image" Target="../media/image169.jpeg"/><Relationship Id="rId65" Type="http://schemas.openxmlformats.org/officeDocument/2006/relationships/image" Target="../media/image173.png"/><Relationship Id="rId4" Type="http://schemas.openxmlformats.org/officeDocument/2006/relationships/image" Target="../media/image115.jpeg"/><Relationship Id="rId9" Type="http://schemas.openxmlformats.org/officeDocument/2006/relationships/image" Target="../media/image120.png"/><Relationship Id="rId13" Type="http://schemas.openxmlformats.org/officeDocument/2006/relationships/image" Target="../media/image124.png"/><Relationship Id="rId18" Type="http://schemas.openxmlformats.org/officeDocument/2006/relationships/image" Target="../media/image129.png"/><Relationship Id="rId39" Type="http://schemas.openxmlformats.org/officeDocument/2006/relationships/image" Target="../media/image14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jpeg"/><Relationship Id="rId13" Type="http://schemas.openxmlformats.org/officeDocument/2006/relationships/image" Target="../media/image188.jpeg"/><Relationship Id="rId18" Type="http://schemas.openxmlformats.org/officeDocument/2006/relationships/image" Target="../media/image193.jpeg"/><Relationship Id="rId26" Type="http://schemas.openxmlformats.org/officeDocument/2006/relationships/image" Target="../media/image200.png"/><Relationship Id="rId3" Type="http://schemas.openxmlformats.org/officeDocument/2006/relationships/image" Target="../media/image178.jpeg"/><Relationship Id="rId21" Type="http://schemas.openxmlformats.org/officeDocument/2006/relationships/image" Target="../media/image196.jpeg"/><Relationship Id="rId7" Type="http://schemas.openxmlformats.org/officeDocument/2006/relationships/image" Target="../media/image182.jpeg"/><Relationship Id="rId12" Type="http://schemas.openxmlformats.org/officeDocument/2006/relationships/image" Target="../media/image187.jpeg"/><Relationship Id="rId17" Type="http://schemas.openxmlformats.org/officeDocument/2006/relationships/image" Target="../media/image192.jpeg"/><Relationship Id="rId25" Type="http://schemas.openxmlformats.org/officeDocument/2006/relationships/image" Target="../media/image199.png"/><Relationship Id="rId2" Type="http://schemas.openxmlformats.org/officeDocument/2006/relationships/image" Target="../media/image177.jpeg"/><Relationship Id="rId16" Type="http://schemas.openxmlformats.org/officeDocument/2006/relationships/image" Target="../media/image191.jpeg"/><Relationship Id="rId20" Type="http://schemas.openxmlformats.org/officeDocument/2006/relationships/image" Target="../media/image195.jpeg"/><Relationship Id="rId1" Type="http://schemas.openxmlformats.org/officeDocument/2006/relationships/image" Target="../media/image176.jpeg"/><Relationship Id="rId6" Type="http://schemas.openxmlformats.org/officeDocument/2006/relationships/image" Target="../media/image181.jpeg"/><Relationship Id="rId11" Type="http://schemas.openxmlformats.org/officeDocument/2006/relationships/image" Target="../media/image186.jpeg"/><Relationship Id="rId24" Type="http://schemas.openxmlformats.org/officeDocument/2006/relationships/image" Target="../media/image49.png"/><Relationship Id="rId5" Type="http://schemas.openxmlformats.org/officeDocument/2006/relationships/image" Target="../media/image180.jpeg"/><Relationship Id="rId15" Type="http://schemas.openxmlformats.org/officeDocument/2006/relationships/image" Target="../media/image190.jpeg"/><Relationship Id="rId23" Type="http://schemas.openxmlformats.org/officeDocument/2006/relationships/image" Target="../media/image198.jpeg"/><Relationship Id="rId10" Type="http://schemas.openxmlformats.org/officeDocument/2006/relationships/image" Target="../media/image185.jpeg"/><Relationship Id="rId19" Type="http://schemas.openxmlformats.org/officeDocument/2006/relationships/image" Target="../media/image194.jpeg"/><Relationship Id="rId4" Type="http://schemas.openxmlformats.org/officeDocument/2006/relationships/image" Target="../media/image179.jpeg"/><Relationship Id="rId9" Type="http://schemas.openxmlformats.org/officeDocument/2006/relationships/image" Target="../media/image184.jpeg"/><Relationship Id="rId14" Type="http://schemas.openxmlformats.org/officeDocument/2006/relationships/image" Target="../media/image189.jpeg"/><Relationship Id="rId22" Type="http://schemas.openxmlformats.org/officeDocument/2006/relationships/image" Target="../media/image19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7.png"/><Relationship Id="rId3" Type="http://schemas.openxmlformats.org/officeDocument/2006/relationships/image" Target="../media/image202.jpeg"/><Relationship Id="rId7" Type="http://schemas.openxmlformats.org/officeDocument/2006/relationships/image" Target="../media/image206.jpeg"/><Relationship Id="rId2" Type="http://schemas.openxmlformats.org/officeDocument/2006/relationships/image" Target="../media/image201.jpeg"/><Relationship Id="rId1" Type="http://schemas.openxmlformats.org/officeDocument/2006/relationships/image" Target="../media/image49.png"/><Relationship Id="rId6" Type="http://schemas.openxmlformats.org/officeDocument/2006/relationships/image" Target="../media/image205.jpeg"/><Relationship Id="rId5" Type="http://schemas.openxmlformats.org/officeDocument/2006/relationships/image" Target="../media/image204.jpeg"/><Relationship Id="rId4" Type="http://schemas.openxmlformats.org/officeDocument/2006/relationships/image" Target="../media/image20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4.jpeg"/><Relationship Id="rId3" Type="http://schemas.openxmlformats.org/officeDocument/2006/relationships/image" Target="../media/image209.jpeg"/><Relationship Id="rId7" Type="http://schemas.openxmlformats.org/officeDocument/2006/relationships/image" Target="../media/image213.jpeg"/><Relationship Id="rId2" Type="http://schemas.openxmlformats.org/officeDocument/2006/relationships/image" Target="../media/image208.jpeg"/><Relationship Id="rId1" Type="http://schemas.openxmlformats.org/officeDocument/2006/relationships/image" Target="../media/image49.png"/><Relationship Id="rId6" Type="http://schemas.openxmlformats.org/officeDocument/2006/relationships/image" Target="../media/image212.jpeg"/><Relationship Id="rId5" Type="http://schemas.openxmlformats.org/officeDocument/2006/relationships/image" Target="../media/image211.jpeg"/><Relationship Id="rId4" Type="http://schemas.openxmlformats.org/officeDocument/2006/relationships/image" Target="../media/image21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217.png"/><Relationship Id="rId7" Type="http://schemas.openxmlformats.org/officeDocument/2006/relationships/image" Target="../media/image221.jpeg"/><Relationship Id="rId2" Type="http://schemas.openxmlformats.org/officeDocument/2006/relationships/image" Target="../media/image216.png"/><Relationship Id="rId1" Type="http://schemas.openxmlformats.org/officeDocument/2006/relationships/image" Target="../media/image215.png"/><Relationship Id="rId6" Type="http://schemas.openxmlformats.org/officeDocument/2006/relationships/image" Target="../media/image220.jpeg"/><Relationship Id="rId5" Type="http://schemas.openxmlformats.org/officeDocument/2006/relationships/image" Target="../media/image219.jpeg"/><Relationship Id="rId4" Type="http://schemas.openxmlformats.org/officeDocument/2006/relationships/image" Target="../media/image21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4.jpeg"/><Relationship Id="rId2" Type="http://schemas.openxmlformats.org/officeDocument/2006/relationships/image" Target="../media/image223.jpeg"/><Relationship Id="rId1" Type="http://schemas.openxmlformats.org/officeDocument/2006/relationships/image" Target="../media/image222.jpeg"/><Relationship Id="rId5" Type="http://schemas.openxmlformats.org/officeDocument/2006/relationships/image" Target="../media/image226.png"/><Relationship Id="rId4" Type="http://schemas.openxmlformats.org/officeDocument/2006/relationships/image" Target="../media/image22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21</xdr:row>
      <xdr:rowOff>0</xdr:rowOff>
    </xdr:from>
    <xdr:to>
      <xdr:col>0</xdr:col>
      <xdr:colOff>1378613</xdr:colOff>
      <xdr:row>22</xdr:row>
      <xdr:rowOff>101496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600" y="3797300"/>
          <a:ext cx="1295400" cy="1741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63500</xdr:rowOff>
    </xdr:from>
    <xdr:to>
      <xdr:col>0</xdr:col>
      <xdr:colOff>1378475</xdr:colOff>
      <xdr:row>22</xdr:row>
      <xdr:rowOff>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11988800"/>
          <a:ext cx="13970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22</xdr:row>
      <xdr:rowOff>0</xdr:rowOff>
    </xdr:from>
    <xdr:to>
      <xdr:col>0</xdr:col>
      <xdr:colOff>1378613</xdr:colOff>
      <xdr:row>22</xdr:row>
      <xdr:rowOff>1621790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900" y="13563600"/>
          <a:ext cx="1257300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56987</xdr:rowOff>
    </xdr:from>
    <xdr:to>
      <xdr:col>0</xdr:col>
      <xdr:colOff>911795</xdr:colOff>
      <xdr:row>28</xdr:row>
      <xdr:rowOff>1616940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963077"/>
          <a:ext cx="911795" cy="1556143"/>
        </a:xfrm>
        <a:prstGeom prst="rect">
          <a:avLst/>
        </a:prstGeom>
      </xdr:spPr>
    </xdr:pic>
    <xdr:clientData/>
  </xdr:twoCellAnchor>
  <xdr:twoCellAnchor editAs="oneCell">
    <xdr:from>
      <xdr:col>0</xdr:col>
      <xdr:colOff>767861</xdr:colOff>
      <xdr:row>28</xdr:row>
      <xdr:rowOff>70664</xdr:rowOff>
    </xdr:from>
    <xdr:to>
      <xdr:col>1</xdr:col>
      <xdr:colOff>3350</xdr:colOff>
      <xdr:row>28</xdr:row>
      <xdr:rowOff>1622997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7861" y="26976754"/>
          <a:ext cx="673101" cy="155614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23</xdr:row>
      <xdr:rowOff>12701</xdr:rowOff>
    </xdr:from>
    <xdr:to>
      <xdr:col>0</xdr:col>
      <xdr:colOff>1378613</xdr:colOff>
      <xdr:row>23</xdr:row>
      <xdr:rowOff>1621791</xdr:rowOff>
    </xdr:to>
    <xdr:pic>
      <xdr:nvPicPr>
        <xdr:cNvPr id="3" name="Picture 2" descr="BDAY-PN-10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1" y="15214601"/>
          <a:ext cx="1244599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330853</xdr:colOff>
      <xdr:row>24</xdr:row>
      <xdr:rowOff>50799</xdr:rowOff>
    </xdr:from>
    <xdr:to>
      <xdr:col>0</xdr:col>
      <xdr:colOff>1225562</xdr:colOff>
      <xdr:row>24</xdr:row>
      <xdr:rowOff>1610245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853" y="19253199"/>
          <a:ext cx="892804" cy="1557541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18</xdr:row>
      <xdr:rowOff>12700</xdr:rowOff>
    </xdr:from>
    <xdr:to>
      <xdr:col>0</xdr:col>
      <xdr:colOff>1379552</xdr:colOff>
      <xdr:row>19</xdr:row>
      <xdr:rowOff>54609</xdr:rowOff>
    </xdr:to>
    <xdr:pic>
      <xdr:nvPicPr>
        <xdr:cNvPr id="4" name="Picture 3" descr="Screen Shot 2016-06-08 at 3.54.02 PM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7150100"/>
          <a:ext cx="1232839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50800</xdr:rowOff>
    </xdr:from>
    <xdr:to>
      <xdr:col>0</xdr:col>
      <xdr:colOff>1378475</xdr:colOff>
      <xdr:row>20</xdr:row>
      <xdr:rowOff>59691</xdr:rowOff>
    </xdr:to>
    <xdr:pic>
      <xdr:nvPicPr>
        <xdr:cNvPr id="5" name="Picture 4" descr="BDAY-AC-12_3D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8699500"/>
          <a:ext cx="1346200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20</xdr:row>
      <xdr:rowOff>38100</xdr:rowOff>
    </xdr:from>
    <xdr:to>
      <xdr:col>0</xdr:col>
      <xdr:colOff>1378475</xdr:colOff>
      <xdr:row>21</xdr:row>
      <xdr:rowOff>16509</xdr:rowOff>
    </xdr:to>
    <xdr:pic>
      <xdr:nvPicPr>
        <xdr:cNvPr id="6" name="Picture 5" descr="BDAY-OC-12_3D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1" y="10325100"/>
          <a:ext cx="1460499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52</xdr:row>
      <xdr:rowOff>66674</xdr:rowOff>
    </xdr:from>
    <xdr:to>
      <xdr:col>0</xdr:col>
      <xdr:colOff>1122521</xdr:colOff>
      <xdr:row>52</xdr:row>
      <xdr:rowOff>1579720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5194874"/>
          <a:ext cx="812006" cy="1516856"/>
        </a:xfrm>
        <a:prstGeom prst="rect">
          <a:avLst/>
        </a:prstGeom>
      </xdr:spPr>
    </xdr:pic>
    <xdr:clientData/>
  </xdr:twoCellAnchor>
  <xdr:twoCellAnchor editAs="oneCell">
    <xdr:from>
      <xdr:col>0</xdr:col>
      <xdr:colOff>154679</xdr:colOff>
      <xdr:row>26</xdr:row>
      <xdr:rowOff>50113</xdr:rowOff>
    </xdr:from>
    <xdr:to>
      <xdr:col>0</xdr:col>
      <xdr:colOff>1378564</xdr:colOff>
      <xdr:row>26</xdr:row>
      <xdr:rowOff>1626301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679" y="23683510"/>
          <a:ext cx="1164167" cy="1578093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130</xdr:row>
      <xdr:rowOff>149087</xdr:rowOff>
    </xdr:from>
    <xdr:to>
      <xdr:col>0</xdr:col>
      <xdr:colOff>1254165</xdr:colOff>
      <xdr:row>130</xdr:row>
      <xdr:rowOff>1393869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61" y="43508544"/>
          <a:ext cx="1187904" cy="1240972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135</xdr:row>
      <xdr:rowOff>74543</xdr:rowOff>
    </xdr:from>
    <xdr:to>
      <xdr:col>0</xdr:col>
      <xdr:colOff>1341479</xdr:colOff>
      <xdr:row>135</xdr:row>
      <xdr:rowOff>1397250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78585943"/>
          <a:ext cx="1250674" cy="1324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165653</xdr:rowOff>
    </xdr:from>
    <xdr:to>
      <xdr:col>0</xdr:col>
      <xdr:colOff>1277166</xdr:colOff>
      <xdr:row>133</xdr:row>
      <xdr:rowOff>1369393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15218"/>
          <a:ext cx="1280976" cy="1203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132522</xdr:rowOff>
    </xdr:from>
    <xdr:to>
      <xdr:col>0</xdr:col>
      <xdr:colOff>1275334</xdr:colOff>
      <xdr:row>132</xdr:row>
      <xdr:rowOff>1449457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31935"/>
          <a:ext cx="1271524" cy="13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273326</xdr:colOff>
      <xdr:row>54</xdr:row>
      <xdr:rowOff>16565</xdr:rowOff>
    </xdr:from>
    <xdr:to>
      <xdr:col>0</xdr:col>
      <xdr:colOff>1046663</xdr:colOff>
      <xdr:row>54</xdr:row>
      <xdr:rowOff>1554990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326" y="35176239"/>
          <a:ext cx="777147" cy="154033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53</xdr:row>
      <xdr:rowOff>41413</xdr:rowOff>
    </xdr:from>
    <xdr:to>
      <xdr:col>0</xdr:col>
      <xdr:colOff>1151810</xdr:colOff>
      <xdr:row>53</xdr:row>
      <xdr:rowOff>1625505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35" y="33561130"/>
          <a:ext cx="975970" cy="1585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11045</xdr:rowOff>
    </xdr:from>
    <xdr:to>
      <xdr:col>1</xdr:col>
      <xdr:colOff>3092</xdr:colOff>
      <xdr:row>131</xdr:row>
      <xdr:rowOff>1446697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C950E31-F733-F649-8A2B-FC30F0FAF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57306"/>
          <a:ext cx="1435652" cy="143565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165656</xdr:colOff>
      <xdr:row>27</xdr:row>
      <xdr:rowOff>0</xdr:rowOff>
    </xdr:from>
    <xdr:to>
      <xdr:col>0</xdr:col>
      <xdr:colOff>1378147</xdr:colOff>
      <xdr:row>28</xdr:row>
      <xdr:rowOff>31225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A6AFC34-AE80-4B48-9B0C-05CEA2D64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656" y="21998609"/>
          <a:ext cx="1225826" cy="1667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1143000</xdr:colOff>
      <xdr:row>148</xdr:row>
      <xdr:rowOff>1143000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95E886B-A4E3-364A-9241-1F3AF4367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3113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1143000</xdr:colOff>
      <xdr:row>151</xdr:row>
      <xdr:rowOff>1143000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F178F4F-D4C8-E744-9BC9-B0E9228A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9443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1143000</xdr:colOff>
      <xdr:row>152</xdr:row>
      <xdr:rowOff>1143000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5D53CEF-5AEC-C347-A4A9-23799C54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76087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33130</xdr:rowOff>
    </xdr:from>
    <xdr:to>
      <xdr:col>0</xdr:col>
      <xdr:colOff>1143000</xdr:colOff>
      <xdr:row>153</xdr:row>
      <xdr:rowOff>1174225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C0D44B3-7401-934A-A78D-B16520A4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09217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22088</xdr:rowOff>
    </xdr:from>
    <xdr:to>
      <xdr:col>0</xdr:col>
      <xdr:colOff>1143000</xdr:colOff>
      <xdr:row>154</xdr:row>
      <xdr:rowOff>1161278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015CC9B-511A-8640-8AF8-47F2DFCF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79827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1181652</xdr:rowOff>
    </xdr:from>
    <xdr:to>
      <xdr:col>0</xdr:col>
      <xdr:colOff>1143000</xdr:colOff>
      <xdr:row>155</xdr:row>
      <xdr:rowOff>1143001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1A331A-D736-D543-8942-8B7F35EA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21043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1143000</xdr:colOff>
      <xdr:row>157</xdr:row>
      <xdr:rowOff>1143000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6B0D671-8AF2-7A4F-9649-771F1F2BB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0269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1143000</xdr:colOff>
      <xdr:row>158</xdr:row>
      <xdr:rowOff>1143000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09274FA-7E68-5B46-9FFD-822C4B6C9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8660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1143000</xdr:colOff>
      <xdr:row>159</xdr:row>
      <xdr:rowOff>1143000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252A94E-4849-DA49-A0D6-55BD4B03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652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63500</xdr:rowOff>
    </xdr:from>
    <xdr:to>
      <xdr:col>1</xdr:col>
      <xdr:colOff>37296</xdr:colOff>
      <xdr:row>21</xdr:row>
      <xdr:rowOff>1630952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EAA3BE93-D394-EE43-B8C5-B628DD365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" y="13081000"/>
          <a:ext cx="1453069" cy="156935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50800</xdr:rowOff>
    </xdr:from>
    <xdr:to>
      <xdr:col>1</xdr:col>
      <xdr:colOff>37296</xdr:colOff>
      <xdr:row>20</xdr:row>
      <xdr:rowOff>54248</xdr:rowOff>
    </xdr:to>
    <xdr:pic>
      <xdr:nvPicPr>
        <xdr:cNvPr id="97" name="Picture 96" descr="BDAY-AC-12_3D.jpg">
          <a:extLst>
            <a:ext uri="{FF2B5EF4-FFF2-40B4-BE49-F238E27FC236}">
              <a16:creationId xmlns:a16="http://schemas.microsoft.com/office/drawing/2014/main" id="{1EDDF88E-35C8-3E4C-A3DF-F76A97726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563100"/>
          <a:ext cx="1414969" cy="164555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20</xdr:row>
      <xdr:rowOff>38100</xdr:rowOff>
    </xdr:from>
    <xdr:to>
      <xdr:col>1</xdr:col>
      <xdr:colOff>37296</xdr:colOff>
      <xdr:row>21</xdr:row>
      <xdr:rowOff>9162</xdr:rowOff>
    </xdr:to>
    <xdr:pic>
      <xdr:nvPicPr>
        <xdr:cNvPr id="98" name="Picture 97" descr="BDAY-OC-12_3D.jpg">
          <a:extLst>
            <a:ext uri="{FF2B5EF4-FFF2-40B4-BE49-F238E27FC236}">
              <a16:creationId xmlns:a16="http://schemas.microsoft.com/office/drawing/2014/main" id="{CE0910C7-43C4-9540-8E8A-7404D07B7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01" y="11303000"/>
          <a:ext cx="1427668" cy="16074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1143000</xdr:colOff>
      <xdr:row>149</xdr:row>
      <xdr:rowOff>1143000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86B72837-A20A-A548-BCEC-53A7B6085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04522"/>
          <a:ext cx="1143000" cy="11430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172</xdr:row>
      <xdr:rowOff>77314</xdr:rowOff>
    </xdr:from>
    <xdr:ext cx="1494469" cy="1093305"/>
    <xdr:pic>
      <xdr:nvPicPr>
        <xdr:cNvPr id="100" name="Picture 99">
          <a:extLst>
            <a:ext uri="{FF2B5EF4-FFF2-40B4-BE49-F238E27FC236}">
              <a16:creationId xmlns:a16="http://schemas.microsoft.com/office/drawing/2014/main" id="{0000BCF4-6A9F-714A-9384-B22944AD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126814"/>
          <a:ext cx="1494469" cy="109330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173</xdr:row>
      <xdr:rowOff>132516</xdr:rowOff>
    </xdr:from>
    <xdr:ext cx="1541755" cy="982869"/>
    <xdr:pic>
      <xdr:nvPicPr>
        <xdr:cNvPr id="101" name="Picture 100">
          <a:extLst>
            <a:ext uri="{FF2B5EF4-FFF2-40B4-BE49-F238E27FC236}">
              <a16:creationId xmlns:a16="http://schemas.microsoft.com/office/drawing/2014/main" id="{754B806E-1ABA-E24D-9774-9175B9E5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274216"/>
          <a:ext cx="1541755" cy="98286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160</xdr:row>
      <xdr:rowOff>0</xdr:rowOff>
    </xdr:from>
    <xdr:to>
      <xdr:col>0</xdr:col>
      <xdr:colOff>1150427</xdr:colOff>
      <xdr:row>160</xdr:row>
      <xdr:rowOff>1150427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A7DF82-8986-5D44-A6B8-507BB50E5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766609"/>
          <a:ext cx="1148522" cy="1148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1196506</xdr:colOff>
      <xdr:row>162</xdr:row>
      <xdr:rowOff>12948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A28BCD3-3ABF-2142-BA95-E32FE625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29913"/>
          <a:ext cx="1192696" cy="11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162</xdr:row>
      <xdr:rowOff>1</xdr:rowOff>
    </xdr:from>
    <xdr:to>
      <xdr:col>0</xdr:col>
      <xdr:colOff>1181653</xdr:colOff>
      <xdr:row>163</xdr:row>
      <xdr:rowOff>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C6D12AF-3594-FA4D-8335-A19EAFB63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4311566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1168704</xdr:colOff>
      <xdr:row>163</xdr:row>
      <xdr:rowOff>1168704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827435-679E-BC4D-B1D1-815E1D4E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93217"/>
          <a:ext cx="1170609" cy="11706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1181652</xdr:colOff>
      <xdr:row>165</xdr:row>
      <xdr:rowOff>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8CFB5F2-F8E5-2D4A-B952-3F975B99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74870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1181652</xdr:colOff>
      <xdr:row>166</xdr:row>
      <xdr:rowOff>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6A7ABB5-7487-2647-92F2-8A1FAFC2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56522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166</xdr:row>
      <xdr:rowOff>1</xdr:rowOff>
    </xdr:from>
    <xdr:to>
      <xdr:col>0</xdr:col>
      <xdr:colOff>1181653</xdr:colOff>
      <xdr:row>167</xdr:row>
      <xdr:rowOff>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D302F1B-66E1-8248-8D17-FBB131B45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9038175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22087</xdr:rowOff>
    </xdr:from>
    <xdr:to>
      <xdr:col>1</xdr:col>
      <xdr:colOff>3179</xdr:colOff>
      <xdr:row>141</xdr:row>
      <xdr:rowOff>1446695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C907649-7642-7D48-9DE1-D139221A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543687"/>
          <a:ext cx="1435739" cy="1424608"/>
        </a:xfrm>
        <a:prstGeom prst="rect">
          <a:avLst/>
        </a:prstGeom>
      </xdr:spPr>
    </xdr:pic>
    <xdr:clientData/>
  </xdr:twoCellAnchor>
  <xdr:twoCellAnchor editAs="oneCell">
    <xdr:from>
      <xdr:col>0</xdr:col>
      <xdr:colOff>99392</xdr:colOff>
      <xdr:row>136</xdr:row>
      <xdr:rowOff>110435</xdr:rowOff>
    </xdr:from>
    <xdr:to>
      <xdr:col>0</xdr:col>
      <xdr:colOff>1377371</xdr:colOff>
      <xdr:row>136</xdr:row>
      <xdr:rowOff>1428419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030C9F5-D5C5-FE4E-BEAE-6A509935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92" y="53052870"/>
          <a:ext cx="1314174" cy="1314174"/>
        </a:xfrm>
        <a:prstGeom prst="rect">
          <a:avLst/>
        </a:prstGeom>
      </xdr:spPr>
    </xdr:pic>
    <xdr:clientData/>
  </xdr:twoCellAnchor>
  <xdr:twoCellAnchor editAs="oneCell">
    <xdr:from>
      <xdr:col>0</xdr:col>
      <xdr:colOff>66260</xdr:colOff>
      <xdr:row>137</xdr:row>
      <xdr:rowOff>143565</xdr:rowOff>
    </xdr:from>
    <xdr:to>
      <xdr:col>0</xdr:col>
      <xdr:colOff>1351113</xdr:colOff>
      <xdr:row>137</xdr:row>
      <xdr:rowOff>1428418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C986BD5F-36C9-8D4E-85BC-0BA858F6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60" y="52569165"/>
          <a:ext cx="1281043" cy="12810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1369391</xdr:colOff>
      <xdr:row>138</xdr:row>
      <xdr:rowOff>1369391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D4DF8CF-986A-2D45-94D5-E61585742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49600"/>
          <a:ext cx="1369391" cy="136939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139</xdr:row>
      <xdr:rowOff>1</xdr:rowOff>
    </xdr:from>
    <xdr:to>
      <xdr:col>0</xdr:col>
      <xdr:colOff>1354539</xdr:colOff>
      <xdr:row>139</xdr:row>
      <xdr:rowOff>1354539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D9F2B98-27A5-3B4E-8983-A560F7A9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5473601"/>
          <a:ext cx="1358348" cy="13583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1305035</xdr:colOff>
      <xdr:row>140</xdr:row>
      <xdr:rowOff>1305035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5F23E07-5B5A-7F4F-9608-B7559C19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997600"/>
          <a:ext cx="1303130" cy="1303130"/>
        </a:xfrm>
        <a:prstGeom prst="rect">
          <a:avLst/>
        </a:prstGeom>
      </xdr:spPr>
    </xdr:pic>
    <xdr:clientData/>
  </xdr:twoCellAnchor>
  <xdr:twoCellAnchor editAs="oneCell">
    <xdr:from>
      <xdr:col>0</xdr:col>
      <xdr:colOff>91658</xdr:colOff>
      <xdr:row>1</xdr:row>
      <xdr:rowOff>12700</xdr:rowOff>
    </xdr:from>
    <xdr:to>
      <xdr:col>0</xdr:col>
      <xdr:colOff>1498600</xdr:colOff>
      <xdr:row>3</xdr:row>
      <xdr:rowOff>274651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264884C-2A89-4947-A6E7-3C7D8E44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58" y="203200"/>
          <a:ext cx="1406942" cy="9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155221</xdr:colOff>
      <xdr:row>112</xdr:row>
      <xdr:rowOff>56445</xdr:rowOff>
    </xdr:from>
    <xdr:to>
      <xdr:col>0</xdr:col>
      <xdr:colOff>1282205</xdr:colOff>
      <xdr:row>113</xdr:row>
      <xdr:rowOff>26405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D85333D1-FC78-A542-919B-32A727878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221" y="55631645"/>
          <a:ext cx="1128889" cy="1610165"/>
        </a:xfrm>
        <a:prstGeom prst="rect">
          <a:avLst/>
        </a:prstGeom>
      </xdr:spPr>
    </xdr:pic>
    <xdr:clientData/>
  </xdr:twoCellAnchor>
  <xdr:twoCellAnchor editAs="oneCell">
    <xdr:from>
      <xdr:col>0</xdr:col>
      <xdr:colOff>550334</xdr:colOff>
      <xdr:row>113</xdr:row>
      <xdr:rowOff>28223</xdr:rowOff>
    </xdr:from>
    <xdr:to>
      <xdr:col>0</xdr:col>
      <xdr:colOff>943539</xdr:colOff>
      <xdr:row>114</xdr:row>
      <xdr:rowOff>69296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7C4C848A-BC98-894D-9F74-BC80B3458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334" y="57241723"/>
          <a:ext cx="395110" cy="16812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1143000</xdr:colOff>
      <xdr:row>156</xdr:row>
      <xdr:rowOff>1143000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94173A-987F-674F-A287-B3BC0070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520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1342461</xdr:colOff>
      <xdr:row>52</xdr:row>
      <xdr:rowOff>60255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6610466D-93DC-3C4F-ADD2-22BB01A0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85667"/>
          <a:ext cx="1340556" cy="13405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268111</xdr:rowOff>
    </xdr:from>
    <xdr:to>
      <xdr:col>2</xdr:col>
      <xdr:colOff>5930</xdr:colOff>
      <xdr:row>176</xdr:row>
      <xdr:rowOff>1810032</xdr:rowOff>
    </xdr:to>
    <xdr:pic>
      <xdr:nvPicPr>
        <xdr:cNvPr id="108" name="Picture 107" descr="A picture containing writing implement, indoor, marker, stationary&#10;&#10;Description automatically generated">
          <a:extLst>
            <a:ext uri="{FF2B5EF4-FFF2-40B4-BE49-F238E27FC236}">
              <a16:creationId xmlns:a16="http://schemas.microsoft.com/office/drawing/2014/main" id="{E77870D3-5834-FC46-92F5-CA99BD38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702411"/>
          <a:ext cx="2645625" cy="153811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177</xdr:row>
      <xdr:rowOff>366890</xdr:rowOff>
    </xdr:from>
    <xdr:to>
      <xdr:col>2</xdr:col>
      <xdr:colOff>3184</xdr:colOff>
      <xdr:row>178</xdr:row>
      <xdr:rowOff>2</xdr:rowOff>
    </xdr:to>
    <xdr:pic>
      <xdr:nvPicPr>
        <xdr:cNvPr id="115" name="Picture 114" descr="A picture containing writing implement, indoor, book, marker&#10;&#10;Description automatically generated">
          <a:extLst>
            <a:ext uri="{FF2B5EF4-FFF2-40B4-BE49-F238E27FC236}">
              <a16:creationId xmlns:a16="http://schemas.microsoft.com/office/drawing/2014/main" id="{0F3205D2-C3B0-EF4D-BD39-CAA4CDA4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49629990"/>
          <a:ext cx="2591443" cy="1461912"/>
        </a:xfrm>
        <a:prstGeom prst="rect">
          <a:avLst/>
        </a:prstGeom>
      </xdr:spPr>
    </xdr:pic>
    <xdr:clientData/>
  </xdr:twoCellAnchor>
  <xdr:twoCellAnchor editAs="oneCell">
    <xdr:from>
      <xdr:col>0</xdr:col>
      <xdr:colOff>183445</xdr:colOff>
      <xdr:row>174</xdr:row>
      <xdr:rowOff>28222</xdr:rowOff>
    </xdr:from>
    <xdr:to>
      <xdr:col>0</xdr:col>
      <xdr:colOff>941244</xdr:colOff>
      <xdr:row>175</xdr:row>
      <xdr:rowOff>0</xdr:rowOff>
    </xdr:to>
    <xdr:pic>
      <xdr:nvPicPr>
        <xdr:cNvPr id="123" name="Picture 122" descr="A close up of a sign&#10;&#10;Description automatically generated">
          <a:extLst>
            <a:ext uri="{FF2B5EF4-FFF2-40B4-BE49-F238E27FC236}">
              <a16:creationId xmlns:a16="http://schemas.microsoft.com/office/drawing/2014/main" id="{076BFB4F-6DBC-E54B-8027-F069361FA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445" y="144401822"/>
          <a:ext cx="759704" cy="1800578"/>
        </a:xfrm>
        <a:prstGeom prst="rect">
          <a:avLst/>
        </a:prstGeom>
      </xdr:spPr>
    </xdr:pic>
    <xdr:clientData/>
  </xdr:twoCellAnchor>
  <xdr:twoCellAnchor editAs="oneCell">
    <xdr:from>
      <xdr:col>0</xdr:col>
      <xdr:colOff>183446</xdr:colOff>
      <xdr:row>175</xdr:row>
      <xdr:rowOff>14112</xdr:rowOff>
    </xdr:from>
    <xdr:to>
      <xdr:col>0</xdr:col>
      <xdr:colOff>1143002</xdr:colOff>
      <xdr:row>175</xdr:row>
      <xdr:rowOff>1818429</xdr:rowOff>
    </xdr:to>
    <xdr:pic>
      <xdr:nvPicPr>
        <xdr:cNvPr id="124" name="Picture 123" descr="A picture containing sitting, dark, holding, computer&#10;&#10;Description automatically generated">
          <a:extLst>
            <a:ext uri="{FF2B5EF4-FFF2-40B4-BE49-F238E27FC236}">
              <a16:creationId xmlns:a16="http://schemas.microsoft.com/office/drawing/2014/main" id="{68E43A3F-EA3A-8B44-9580-D16C9F78A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446" y="145619612"/>
          <a:ext cx="959556" cy="180622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107</xdr:row>
      <xdr:rowOff>14108</xdr:rowOff>
    </xdr:from>
    <xdr:to>
      <xdr:col>1</xdr:col>
      <xdr:colOff>282</xdr:colOff>
      <xdr:row>107</xdr:row>
      <xdr:rowOff>1610569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9D61FF7-0BB7-384A-9466-B1A40CCF4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3" y="52112330"/>
          <a:ext cx="1382889" cy="159455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108</xdr:row>
      <xdr:rowOff>42330</xdr:rowOff>
    </xdr:from>
    <xdr:to>
      <xdr:col>1</xdr:col>
      <xdr:colOff>2540</xdr:colOff>
      <xdr:row>108</xdr:row>
      <xdr:rowOff>1592648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9179958B-1C22-864F-A762-F8F764559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4" y="53777441"/>
          <a:ext cx="1354666" cy="1552223"/>
        </a:xfrm>
        <a:prstGeom prst="rect">
          <a:avLst/>
        </a:prstGeom>
      </xdr:spPr>
    </xdr:pic>
    <xdr:clientData/>
  </xdr:twoCellAnchor>
  <xdr:twoCellAnchor editAs="oneCell">
    <xdr:from>
      <xdr:col>0</xdr:col>
      <xdr:colOff>28223</xdr:colOff>
      <xdr:row>105</xdr:row>
      <xdr:rowOff>0</xdr:rowOff>
    </xdr:from>
    <xdr:to>
      <xdr:col>0</xdr:col>
      <xdr:colOff>1368779</xdr:colOff>
      <xdr:row>105</xdr:row>
      <xdr:rowOff>1458509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C383C0E-314D-534B-93FA-35DEADCA6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23" y="48824444"/>
          <a:ext cx="1340556" cy="14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98778</xdr:colOff>
      <xdr:row>106</xdr:row>
      <xdr:rowOff>14109</xdr:rowOff>
    </xdr:from>
    <xdr:to>
      <xdr:col>0</xdr:col>
      <xdr:colOff>1342461</xdr:colOff>
      <xdr:row>106</xdr:row>
      <xdr:rowOff>1554904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3D9757DC-964F-1C4E-BAC8-18F542D65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778" y="50475442"/>
          <a:ext cx="1241778" cy="154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112889</xdr:rowOff>
    </xdr:from>
    <xdr:to>
      <xdr:col>0</xdr:col>
      <xdr:colOff>1368778</xdr:colOff>
      <xdr:row>142</xdr:row>
      <xdr:rowOff>1479762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2AAEC72-5C6F-7240-A727-F8AE6E39C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964689"/>
          <a:ext cx="1368778" cy="13687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143</xdr:row>
      <xdr:rowOff>88265</xdr:rowOff>
    </xdr:from>
    <xdr:to>
      <xdr:col>0</xdr:col>
      <xdr:colOff>1355937</xdr:colOff>
      <xdr:row>143</xdr:row>
      <xdr:rowOff>1497542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1783E15-9ABB-EE4F-9024-BA2056693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17236240"/>
          <a:ext cx="1346412" cy="1409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114300</xdr:rowOff>
    </xdr:from>
    <xdr:to>
      <xdr:col>0</xdr:col>
      <xdr:colOff>1378020</xdr:colOff>
      <xdr:row>134</xdr:row>
      <xdr:rowOff>1539945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9B770D43-12CB-2C4D-B93F-54108B726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57600"/>
          <a:ext cx="1467555" cy="1429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308038</xdr:colOff>
      <xdr:row>121</xdr:row>
      <xdr:rowOff>1317683</xdr:rowOff>
    </xdr:to>
    <xdr:pic>
      <xdr:nvPicPr>
        <xdr:cNvPr id="132" name="Picture 131" descr="Text&#10;&#10;Description automatically generated with medium confidence">
          <a:extLst>
            <a:ext uri="{FF2B5EF4-FFF2-40B4-BE49-F238E27FC236}">
              <a16:creationId xmlns:a16="http://schemas.microsoft.com/office/drawing/2014/main" id="{D99F4677-E9E3-4343-B367-2992CCF4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05000"/>
          <a:ext cx="1844738" cy="1321493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102</xdr:row>
      <xdr:rowOff>215899</xdr:rowOff>
    </xdr:from>
    <xdr:to>
      <xdr:col>0</xdr:col>
      <xdr:colOff>1202690</xdr:colOff>
      <xdr:row>103</xdr:row>
      <xdr:rowOff>1617882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B41E535D-D7C1-7045-89D3-7B66FAF82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200" y="45224699"/>
          <a:ext cx="876300" cy="162169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104</xdr:row>
      <xdr:rowOff>0</xdr:rowOff>
    </xdr:from>
    <xdr:to>
      <xdr:col>0</xdr:col>
      <xdr:colOff>1181100</xdr:colOff>
      <xdr:row>104</xdr:row>
      <xdr:rowOff>1620796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2A237DA2-B31C-114D-9211-D05F5D0C6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46863000"/>
          <a:ext cx="863600" cy="1624606"/>
        </a:xfrm>
        <a:prstGeom prst="rect">
          <a:avLst/>
        </a:prstGeom>
      </xdr:spPr>
    </xdr:pic>
    <xdr:clientData/>
  </xdr:twoCellAnchor>
  <xdr:twoCellAnchor editAs="oneCell">
    <xdr:from>
      <xdr:col>0</xdr:col>
      <xdr:colOff>165786</xdr:colOff>
      <xdr:row>111</xdr:row>
      <xdr:rowOff>139700</xdr:rowOff>
    </xdr:from>
    <xdr:to>
      <xdr:col>0</xdr:col>
      <xdr:colOff>1235710</xdr:colOff>
      <xdr:row>111</xdr:row>
      <xdr:rowOff>1431290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D36EDEA-87EB-424B-B57B-AF6171FB5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86" y="60629800"/>
          <a:ext cx="1066114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165350</xdr:colOff>
      <xdr:row>110</xdr:row>
      <xdr:rowOff>139025</xdr:rowOff>
    </xdr:from>
    <xdr:to>
      <xdr:col>0</xdr:col>
      <xdr:colOff>1235710</xdr:colOff>
      <xdr:row>110</xdr:row>
      <xdr:rowOff>1431145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2B18DFD6-0997-9447-BB49-39737D3E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50" y="58990825"/>
          <a:ext cx="1066550" cy="129593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114</xdr:row>
      <xdr:rowOff>0</xdr:rowOff>
    </xdr:from>
    <xdr:to>
      <xdr:col>0</xdr:col>
      <xdr:colOff>1066800</xdr:colOff>
      <xdr:row>115</xdr:row>
      <xdr:rowOff>53451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85A279-B0A8-8544-8833-9C41148BE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65405000"/>
          <a:ext cx="698500" cy="1687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190500</xdr:rowOff>
    </xdr:from>
    <xdr:to>
      <xdr:col>2</xdr:col>
      <xdr:colOff>1240398</xdr:colOff>
      <xdr:row>179</xdr:row>
      <xdr:rowOff>1350010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F98A4EC6-371D-B047-ADB5-BB2BA631A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711400"/>
          <a:ext cx="3878188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127000</xdr:rowOff>
    </xdr:from>
    <xdr:to>
      <xdr:col>1</xdr:col>
      <xdr:colOff>0</xdr:colOff>
      <xdr:row>169</xdr:row>
      <xdr:rowOff>1674356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3A473EA-C797-7F43-A92D-AED7E20482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0" y="133743700"/>
          <a:ext cx="1346200" cy="1547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38100</xdr:rowOff>
    </xdr:from>
    <xdr:to>
      <xdr:col>0</xdr:col>
      <xdr:colOff>1353776</xdr:colOff>
      <xdr:row>170</xdr:row>
      <xdr:rowOff>1726127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337439D-81FA-6F46-AEC2-B4AFE49F5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407400"/>
          <a:ext cx="1357586" cy="1686122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14</xdr:row>
      <xdr:rowOff>50800</xdr:rowOff>
    </xdr:from>
    <xdr:to>
      <xdr:col>0</xdr:col>
      <xdr:colOff>1379575</xdr:colOff>
      <xdr:row>14</xdr:row>
      <xdr:rowOff>1578610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9922E-8698-BA4D-8973-2D62E9034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100" y="2870200"/>
          <a:ext cx="122781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76200</xdr:rowOff>
    </xdr:from>
    <xdr:to>
      <xdr:col>1</xdr:col>
      <xdr:colOff>1497</xdr:colOff>
      <xdr:row>15</xdr:row>
      <xdr:rowOff>1583690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A9D07A-47FE-A448-90F4-432487A98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4533900"/>
          <a:ext cx="1342617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115224</xdr:colOff>
      <xdr:row>16</xdr:row>
      <xdr:rowOff>76200</xdr:rowOff>
    </xdr:from>
    <xdr:to>
      <xdr:col>0</xdr:col>
      <xdr:colOff>1380083</xdr:colOff>
      <xdr:row>16</xdr:row>
      <xdr:rowOff>1583690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A0573EC-F700-AB4F-9D75-F711FAC05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224" y="6172200"/>
          <a:ext cx="1316294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161518</xdr:colOff>
      <xdr:row>17</xdr:row>
      <xdr:rowOff>50800</xdr:rowOff>
    </xdr:from>
    <xdr:to>
      <xdr:col>1</xdr:col>
      <xdr:colOff>1498</xdr:colOff>
      <xdr:row>17</xdr:row>
      <xdr:rowOff>1562100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5D2D1A2-E31D-C54B-9BAE-9F9B2BB05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518" y="7785100"/>
          <a:ext cx="1219200" cy="15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1273810</xdr:colOff>
      <xdr:row>25</xdr:row>
      <xdr:rowOff>1562100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65A494B-417A-884F-A294-D10CB0BAB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840700"/>
          <a:ext cx="12700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1311910</xdr:colOff>
      <xdr:row>49</xdr:row>
      <xdr:rowOff>1600200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7E3AE1E-4E55-D942-8A63-80C5F9E58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711900"/>
          <a:ext cx="13081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1333500</xdr:colOff>
      <xdr:row>50</xdr:row>
      <xdr:rowOff>1562888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F72711-B9D3-744B-A450-8328F3908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3350200"/>
          <a:ext cx="1333500" cy="1562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139700</xdr:rowOff>
    </xdr:from>
    <xdr:to>
      <xdr:col>2</xdr:col>
      <xdr:colOff>533400</xdr:colOff>
      <xdr:row>68</xdr:row>
      <xdr:rowOff>1333500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BCDA187-2B9C-8441-A731-2CBACF9B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04300"/>
          <a:ext cx="3175000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12700</xdr:rowOff>
    </xdr:from>
    <xdr:to>
      <xdr:col>0</xdr:col>
      <xdr:colOff>1028700</xdr:colOff>
      <xdr:row>90</xdr:row>
      <xdr:rowOff>1600200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C6ED7D3-4EE3-BF49-B574-5C0CAF362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9009300"/>
          <a:ext cx="1028700" cy="15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12700</xdr:rowOff>
    </xdr:from>
    <xdr:to>
      <xdr:col>0</xdr:col>
      <xdr:colOff>1028700</xdr:colOff>
      <xdr:row>91</xdr:row>
      <xdr:rowOff>1619110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83512C8E-FEF6-7E49-8CE6-ED78AD8B5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0647600"/>
          <a:ext cx="1028700" cy="160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</xdr:colOff>
      <xdr:row>144</xdr:row>
      <xdr:rowOff>95250</xdr:rowOff>
    </xdr:from>
    <xdr:to>
      <xdr:col>0</xdr:col>
      <xdr:colOff>1380350</xdr:colOff>
      <xdr:row>144</xdr:row>
      <xdr:rowOff>1507350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F5CD1E1-1B80-B64A-B50C-12F13C8D6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" y="118881525"/>
          <a:ext cx="1358760" cy="141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145</xdr:row>
      <xdr:rowOff>114300</xdr:rowOff>
    </xdr:from>
    <xdr:to>
      <xdr:col>1</xdr:col>
      <xdr:colOff>2540</xdr:colOff>
      <xdr:row>145</xdr:row>
      <xdr:rowOff>1524000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DF7B03C-ADA3-8C4D-B4EF-681C3669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02781100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146</xdr:row>
      <xdr:rowOff>114300</xdr:rowOff>
    </xdr:from>
    <xdr:to>
      <xdr:col>0</xdr:col>
      <xdr:colOff>1378445</xdr:colOff>
      <xdr:row>146</xdr:row>
      <xdr:rowOff>1526400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F5A4946-AF21-2848-A052-B6BFF945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04419400"/>
          <a:ext cx="1412100" cy="141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147</xdr:row>
      <xdr:rowOff>114300</xdr:rowOff>
    </xdr:from>
    <xdr:to>
      <xdr:col>1</xdr:col>
      <xdr:colOff>2540</xdr:colOff>
      <xdr:row>147</xdr:row>
      <xdr:rowOff>1600200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46B38C0E-075C-0A45-BC09-2F1F312E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1060577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1181652</xdr:colOff>
      <xdr:row>168</xdr:row>
      <xdr:rowOff>552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A2009095-0F0D-204A-B511-FFD6454F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565900"/>
          <a:ext cx="1181652" cy="1181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25400</xdr:rowOff>
    </xdr:from>
    <xdr:to>
      <xdr:col>2</xdr:col>
      <xdr:colOff>838406</xdr:colOff>
      <xdr:row>92</xdr:row>
      <xdr:rowOff>1216025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2A8F512-B6F7-EC4D-BC61-8F11A26E1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298600"/>
          <a:ext cx="3480006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381000</xdr:rowOff>
    </xdr:from>
    <xdr:to>
      <xdr:col>2</xdr:col>
      <xdr:colOff>1238184</xdr:colOff>
      <xdr:row>180</xdr:row>
      <xdr:rowOff>1278890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0D9747F-98F1-E14C-BE40-4DF05EB05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730700"/>
          <a:ext cx="3875974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171</xdr:row>
      <xdr:rowOff>1578610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9949EC5-F597-A041-9A73-5C3A2A323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220700"/>
          <a:ext cx="14097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127000</xdr:rowOff>
    </xdr:from>
    <xdr:to>
      <xdr:col>0</xdr:col>
      <xdr:colOff>1377315</xdr:colOff>
      <xdr:row>109</xdr:row>
      <xdr:rowOff>1583436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091463C-D12B-6042-A149-FC3D26E00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6027300"/>
          <a:ext cx="1365250" cy="1452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1278890</xdr:colOff>
      <xdr:row>56</xdr:row>
      <xdr:rowOff>1905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FCB0831-2267-BF40-8535-16FD44259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186100"/>
          <a:ext cx="128270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76200</xdr:rowOff>
    </xdr:from>
    <xdr:to>
      <xdr:col>1</xdr:col>
      <xdr:colOff>342900</xdr:colOff>
      <xdr:row>120</xdr:row>
      <xdr:rowOff>1355090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731822E-F195-3242-BE73-123557F90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7571600"/>
          <a:ext cx="1879600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50800</xdr:rowOff>
    </xdr:from>
    <xdr:to>
      <xdr:col>1</xdr:col>
      <xdr:colOff>21590</xdr:colOff>
      <xdr:row>122</xdr:row>
      <xdr:rowOff>1621790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1F20C4F-0958-D14F-B896-CB18A9BC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82300"/>
          <a:ext cx="1562100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115</xdr:row>
      <xdr:rowOff>0</xdr:rowOff>
    </xdr:from>
    <xdr:to>
      <xdr:col>0</xdr:col>
      <xdr:colOff>1295400</xdr:colOff>
      <xdr:row>116</xdr:row>
      <xdr:rowOff>125730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4AF057D-5016-FA4B-85CB-6752EF865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400" y="77495400"/>
          <a:ext cx="101600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1635125</xdr:rowOff>
    </xdr:from>
    <xdr:to>
      <xdr:col>0</xdr:col>
      <xdr:colOff>1240790</xdr:colOff>
      <xdr:row>116</xdr:row>
      <xdr:rowOff>1630045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60085DE-B808-6C4E-89BD-B0044B172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9130525"/>
          <a:ext cx="1244600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1631950</xdr:rowOff>
    </xdr:from>
    <xdr:to>
      <xdr:col>0</xdr:col>
      <xdr:colOff>1240790</xdr:colOff>
      <xdr:row>117</xdr:row>
      <xdr:rowOff>1626870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8173D39-C345-114F-924E-17987744E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0765650"/>
          <a:ext cx="1244600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118</xdr:row>
      <xdr:rowOff>168275</xdr:rowOff>
    </xdr:from>
    <xdr:to>
      <xdr:col>1</xdr:col>
      <xdr:colOff>2540</xdr:colOff>
      <xdr:row>118</xdr:row>
      <xdr:rowOff>1619885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FCC5D59-2322-964D-BF66-0CA468C64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82578575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127</xdr:row>
      <xdr:rowOff>60325</xdr:rowOff>
    </xdr:from>
    <xdr:to>
      <xdr:col>0</xdr:col>
      <xdr:colOff>1378585</xdr:colOff>
      <xdr:row>127</xdr:row>
      <xdr:rowOff>1535430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7222F57-EF5A-E341-A807-8E26ED1B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85747225"/>
          <a:ext cx="1473200" cy="1473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57150</xdr:rowOff>
    </xdr:from>
    <xdr:to>
      <xdr:col>0</xdr:col>
      <xdr:colOff>1378585</xdr:colOff>
      <xdr:row>128</xdr:row>
      <xdr:rowOff>1553845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7D0C067-3D93-084A-805E-BA78718EE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38235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1616075</xdr:rowOff>
    </xdr:from>
    <xdr:to>
      <xdr:col>0</xdr:col>
      <xdr:colOff>1378585</xdr:colOff>
      <xdr:row>129</xdr:row>
      <xdr:rowOff>1474470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378529-D93C-AC48-9500-D878263E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941275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304800</xdr:rowOff>
    </xdr:from>
    <xdr:to>
      <xdr:col>3</xdr:col>
      <xdr:colOff>63729</xdr:colOff>
      <xdr:row>56</xdr:row>
      <xdr:rowOff>1355089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DFFE269-5D6B-994B-BA20-608BD5BAA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56200"/>
          <a:ext cx="5564734" cy="1054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469900</xdr:rowOff>
    </xdr:from>
    <xdr:to>
      <xdr:col>2</xdr:col>
      <xdr:colOff>1207868</xdr:colOff>
      <xdr:row>78</xdr:row>
      <xdr:rowOff>1143000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20C83B9-2E0F-B749-94E7-2DB763D74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1231800"/>
          <a:ext cx="3851373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342902</xdr:colOff>
      <xdr:row>119</xdr:row>
      <xdr:rowOff>177800</xdr:rowOff>
    </xdr:from>
    <xdr:to>
      <xdr:col>0</xdr:col>
      <xdr:colOff>1215472</xdr:colOff>
      <xdr:row>119</xdr:row>
      <xdr:rowOff>1526371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BBBE82F-F00E-5D4B-8464-4BD97CF33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2" y="22898100"/>
          <a:ext cx="872570" cy="134857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123</xdr:row>
      <xdr:rowOff>114300</xdr:rowOff>
    </xdr:from>
    <xdr:to>
      <xdr:col>0</xdr:col>
      <xdr:colOff>1447800</xdr:colOff>
      <xdr:row>123</xdr:row>
      <xdr:rowOff>1587500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FBCCB0C-D8B1-324F-8D4D-EF44A537E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24472900"/>
          <a:ext cx="1358900" cy="1473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88900</xdr:rowOff>
    </xdr:from>
    <xdr:to>
      <xdr:col>0</xdr:col>
      <xdr:colOff>1498600</xdr:colOff>
      <xdr:row>126</xdr:row>
      <xdr:rowOff>1587500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F96A806-8B8F-EA42-A813-F5CF539CA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6240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1524000</xdr:rowOff>
    </xdr:from>
    <xdr:to>
      <xdr:col>1</xdr:col>
      <xdr:colOff>50909</xdr:colOff>
      <xdr:row>125</xdr:row>
      <xdr:rowOff>50800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0BC4F6D-DE78-4F47-BCEF-AF8A09E05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82600"/>
          <a:ext cx="1587609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125</xdr:row>
      <xdr:rowOff>177800</xdr:rowOff>
    </xdr:from>
    <xdr:to>
      <xdr:col>0</xdr:col>
      <xdr:colOff>1422400</xdr:colOff>
      <xdr:row>125</xdr:row>
      <xdr:rowOff>1460431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81DA832-7CFB-0446-B02D-726B196F2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27813000"/>
          <a:ext cx="1333500" cy="1282631"/>
        </a:xfrm>
        <a:prstGeom prst="rect">
          <a:avLst/>
        </a:prstGeom>
      </xdr:spPr>
    </xdr:pic>
    <xdr:clientData/>
  </xdr:twoCellAnchor>
  <xdr:twoCellAnchor editAs="oneCell">
    <xdr:from>
      <xdr:col>0</xdr:col>
      <xdr:colOff>72973</xdr:colOff>
      <xdr:row>150</xdr:row>
      <xdr:rowOff>33666</xdr:rowOff>
    </xdr:from>
    <xdr:to>
      <xdr:col>0</xdr:col>
      <xdr:colOff>1529441</xdr:colOff>
      <xdr:row>150</xdr:row>
      <xdr:rowOff>1171223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CD35C3B-548E-CC47-B332-940E6D830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73" y="6078866"/>
          <a:ext cx="1456468" cy="11375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368300</xdr:rowOff>
    </xdr:from>
    <xdr:to>
      <xdr:col>2</xdr:col>
      <xdr:colOff>26828</xdr:colOff>
      <xdr:row>179</xdr:row>
      <xdr:rowOff>38101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F917D59-9A80-B14A-B1D8-8EC4D42D9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/>
        <a:srcRect l="4233" t="28042" r="5820" b="24868"/>
        <a:stretch/>
      </xdr:blipFill>
      <xdr:spPr>
        <a:xfrm>
          <a:off x="0" y="176415700"/>
          <a:ext cx="2668428" cy="1498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65</xdr:row>
      <xdr:rowOff>112888</xdr:rowOff>
    </xdr:from>
    <xdr:ext cx="2555547" cy="1665112"/>
    <xdr:pic>
      <xdr:nvPicPr>
        <xdr:cNvPr id="4" name="Picture 3">
          <a:extLst>
            <a:ext uri="{FF2B5EF4-FFF2-40B4-BE49-F238E27FC236}">
              <a16:creationId xmlns:a16="http://schemas.microsoft.com/office/drawing/2014/main" id="{8022D977-6F02-C24A-A3A8-CDAFEA19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2388"/>
          <a:ext cx="2555547" cy="1665112"/>
        </a:xfrm>
        <a:prstGeom prst="rect">
          <a:avLst/>
        </a:prstGeom>
      </xdr:spPr>
    </xdr:pic>
    <xdr:clientData/>
  </xdr:oneCellAnchor>
  <xdr:oneCellAnchor>
    <xdr:from>
      <xdr:col>0</xdr:col>
      <xdr:colOff>28223</xdr:colOff>
      <xdr:row>66</xdr:row>
      <xdr:rowOff>247002</xdr:rowOff>
    </xdr:from>
    <xdr:ext cx="2652888" cy="1305221"/>
    <xdr:pic>
      <xdr:nvPicPr>
        <xdr:cNvPr id="7" name="Picture 6" descr="A picture containing pool ball&#10;&#10;Description automatically generated">
          <a:extLst>
            <a:ext uri="{FF2B5EF4-FFF2-40B4-BE49-F238E27FC236}">
              <a16:creationId xmlns:a16="http://schemas.microsoft.com/office/drawing/2014/main" id="{B3BDD8BE-A5A6-A64C-AA73-CFE905D0B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3" y="4006202"/>
          <a:ext cx="2652888" cy="13052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67</xdr:row>
      <xdr:rowOff>225778</xdr:rowOff>
    </xdr:from>
    <xdr:ext cx="2723444" cy="1286827"/>
    <xdr:pic>
      <xdr:nvPicPr>
        <xdr:cNvPr id="8" name="Picture 7" descr="A picture containing text, indoor, different&#10;&#10;Description automatically generated">
          <a:extLst>
            <a:ext uri="{FF2B5EF4-FFF2-40B4-BE49-F238E27FC236}">
              <a16:creationId xmlns:a16="http://schemas.microsoft.com/office/drawing/2014/main" id="{05E20AA0-7330-FF4B-BAEF-874A9714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8178"/>
          <a:ext cx="2723444" cy="1286827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68</xdr:row>
      <xdr:rowOff>169334</xdr:rowOff>
    </xdr:from>
    <xdr:ext cx="2667000" cy="1540192"/>
    <xdr:pic>
      <xdr:nvPicPr>
        <xdr:cNvPr id="9" name="Picture 8">
          <a:extLst>
            <a:ext uri="{FF2B5EF4-FFF2-40B4-BE49-F238E27FC236}">
              <a16:creationId xmlns:a16="http://schemas.microsoft.com/office/drawing/2014/main" id="{14C2B741-CAE0-9D4F-9CC4-95681C5D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360334"/>
          <a:ext cx="2667000" cy="1540192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69</xdr:row>
      <xdr:rowOff>437445</xdr:rowOff>
    </xdr:from>
    <xdr:ext cx="2638778" cy="1207241"/>
    <xdr:pic>
      <xdr:nvPicPr>
        <xdr:cNvPr id="10" name="Picture 9">
          <a:extLst>
            <a:ext uri="{FF2B5EF4-FFF2-40B4-BE49-F238E27FC236}">
              <a16:creationId xmlns:a16="http://schemas.microsoft.com/office/drawing/2014/main" id="{F5C396E2-6586-D14B-9902-DEABBB21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577645"/>
          <a:ext cx="2638778" cy="120724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550332</xdr:rowOff>
    </xdr:from>
    <xdr:ext cx="2694538" cy="1421369"/>
    <xdr:pic>
      <xdr:nvPicPr>
        <xdr:cNvPr id="11" name="Picture 10" descr="A picture containing arrow&#10;&#10;Description automatically generated">
          <a:extLst>
            <a:ext uri="{FF2B5EF4-FFF2-40B4-BE49-F238E27FC236}">
              <a16:creationId xmlns:a16="http://schemas.microsoft.com/office/drawing/2014/main" id="{98643220-CE57-B941-8DD2-8B069D103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6732"/>
          <a:ext cx="2694538" cy="1421369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14</xdr:row>
      <xdr:rowOff>287421</xdr:rowOff>
    </xdr:from>
    <xdr:ext cx="1552222" cy="841217"/>
    <xdr:pic>
      <xdr:nvPicPr>
        <xdr:cNvPr id="12" name="Picture 11" descr="Chart&#10;&#10;Description automatically generated">
          <a:extLst>
            <a:ext uri="{FF2B5EF4-FFF2-40B4-BE49-F238E27FC236}">
              <a16:creationId xmlns:a16="http://schemas.microsoft.com/office/drawing/2014/main" id="{4AA03C20-A34B-1042-99EF-3B6113745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57321"/>
          <a:ext cx="1552222" cy="841217"/>
        </a:xfrm>
        <a:prstGeom prst="rect">
          <a:avLst/>
        </a:prstGeom>
      </xdr:spPr>
    </xdr:pic>
    <xdr:clientData/>
  </xdr:oneCellAnchor>
  <xdr:oneCellAnchor>
    <xdr:from>
      <xdr:col>0</xdr:col>
      <xdr:colOff>112889</xdr:colOff>
      <xdr:row>15</xdr:row>
      <xdr:rowOff>296333</xdr:rowOff>
    </xdr:from>
    <xdr:ext cx="1250451" cy="698555"/>
    <xdr:pic>
      <xdr:nvPicPr>
        <xdr:cNvPr id="13" name="Picture 12" descr="Chart&#10;&#10;Description automatically generated">
          <a:extLst>
            <a:ext uri="{FF2B5EF4-FFF2-40B4-BE49-F238E27FC236}">
              <a16:creationId xmlns:a16="http://schemas.microsoft.com/office/drawing/2014/main" id="{370FC5A4-CC8D-0945-9B40-C90A7CA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89" y="956733"/>
          <a:ext cx="1250451" cy="698555"/>
        </a:xfrm>
        <a:prstGeom prst="rect">
          <a:avLst/>
        </a:prstGeom>
      </xdr:spPr>
    </xdr:pic>
    <xdr:clientData/>
  </xdr:oneCellAnchor>
  <xdr:oneCellAnchor>
    <xdr:from>
      <xdr:col>0</xdr:col>
      <xdr:colOff>169334</xdr:colOff>
      <xdr:row>16</xdr:row>
      <xdr:rowOff>1</xdr:rowOff>
    </xdr:from>
    <xdr:ext cx="1199444" cy="1198528"/>
    <xdr:pic>
      <xdr:nvPicPr>
        <xdr:cNvPr id="14" name="Picture 13" descr="A picture containing pool ball, room&#10;&#10;Description automatically generated">
          <a:extLst>
            <a:ext uri="{FF2B5EF4-FFF2-40B4-BE49-F238E27FC236}">
              <a16:creationId xmlns:a16="http://schemas.microsoft.com/office/drawing/2014/main" id="{052A850F-4C14-AB43-B919-5DCEFAAB2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34" y="952501"/>
          <a:ext cx="1199444" cy="1198528"/>
        </a:xfrm>
        <a:prstGeom prst="rect">
          <a:avLst/>
        </a:prstGeom>
      </xdr:spPr>
    </xdr:pic>
    <xdr:clientData/>
  </xdr:oneCellAnchor>
  <xdr:oneCellAnchor>
    <xdr:from>
      <xdr:col>0</xdr:col>
      <xdr:colOff>366888</xdr:colOff>
      <xdr:row>17</xdr:row>
      <xdr:rowOff>141111</xdr:rowOff>
    </xdr:from>
    <xdr:ext cx="954847" cy="934482"/>
    <xdr:pic>
      <xdr:nvPicPr>
        <xdr:cNvPr id="15" name="Picture 14" descr="A picture containing pool ball, sport&#10;&#10;Description automatically generated">
          <a:extLst>
            <a:ext uri="{FF2B5EF4-FFF2-40B4-BE49-F238E27FC236}">
              <a16:creationId xmlns:a16="http://schemas.microsoft.com/office/drawing/2014/main" id="{D9652351-4F4C-D54C-A0B5-A6AC249E6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6888" y="1284111"/>
          <a:ext cx="954847" cy="934482"/>
        </a:xfrm>
        <a:prstGeom prst="rect">
          <a:avLst/>
        </a:prstGeom>
      </xdr:spPr>
    </xdr:pic>
    <xdr:clientData/>
  </xdr:oneCellAnchor>
  <xdr:oneCellAnchor>
    <xdr:from>
      <xdr:col>0</xdr:col>
      <xdr:colOff>366889</xdr:colOff>
      <xdr:row>17</xdr:row>
      <xdr:rowOff>1171223</xdr:rowOff>
    </xdr:from>
    <xdr:ext cx="973667" cy="1297202"/>
    <xdr:pic>
      <xdr:nvPicPr>
        <xdr:cNvPr id="16" name="Picture 15">
          <a:extLst>
            <a:ext uri="{FF2B5EF4-FFF2-40B4-BE49-F238E27FC236}">
              <a16:creationId xmlns:a16="http://schemas.microsoft.com/office/drawing/2014/main" id="{6BC46970-CFE2-5443-8D63-689E9F08C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6889" y="1336323"/>
          <a:ext cx="973667" cy="1297202"/>
        </a:xfrm>
        <a:prstGeom prst="rect">
          <a:avLst/>
        </a:prstGeom>
      </xdr:spPr>
    </xdr:pic>
    <xdr:clientData/>
  </xdr:oneCellAnchor>
  <xdr:oneCellAnchor>
    <xdr:from>
      <xdr:col>0</xdr:col>
      <xdr:colOff>493890</xdr:colOff>
      <xdr:row>19</xdr:row>
      <xdr:rowOff>141112</xdr:rowOff>
    </xdr:from>
    <xdr:ext cx="733778" cy="1030919"/>
    <xdr:pic>
      <xdr:nvPicPr>
        <xdr:cNvPr id="17" name="Picture 16">
          <a:extLst>
            <a:ext uri="{FF2B5EF4-FFF2-40B4-BE49-F238E27FC236}">
              <a16:creationId xmlns:a16="http://schemas.microsoft.com/office/drawing/2014/main" id="{54E4A6A7-5DE0-2445-AFC4-4E984C273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3890" y="1665112"/>
          <a:ext cx="733778" cy="1030919"/>
        </a:xfrm>
        <a:prstGeom prst="rect">
          <a:avLst/>
        </a:prstGeom>
      </xdr:spPr>
    </xdr:pic>
    <xdr:clientData/>
  </xdr:oneCellAnchor>
  <xdr:oneCellAnchor>
    <xdr:from>
      <xdr:col>0</xdr:col>
      <xdr:colOff>183445</xdr:colOff>
      <xdr:row>19</xdr:row>
      <xdr:rowOff>1157111</xdr:rowOff>
    </xdr:from>
    <xdr:ext cx="1227667" cy="1245383"/>
    <xdr:pic>
      <xdr:nvPicPr>
        <xdr:cNvPr id="18" name="Picture 17" descr="A picture containing umbrella, cup, outdoor, half&#10;&#10;Description automatically generated">
          <a:extLst>
            <a:ext uri="{FF2B5EF4-FFF2-40B4-BE49-F238E27FC236}">
              <a16:creationId xmlns:a16="http://schemas.microsoft.com/office/drawing/2014/main" id="{10819FE2-1D49-F245-BD4B-AA31D6B71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445" y="1715911"/>
          <a:ext cx="1227667" cy="1245383"/>
        </a:xfrm>
        <a:prstGeom prst="rect">
          <a:avLst/>
        </a:prstGeom>
      </xdr:spPr>
    </xdr:pic>
    <xdr:clientData/>
  </xdr:oneCellAnchor>
  <xdr:oneCellAnchor>
    <xdr:from>
      <xdr:col>0</xdr:col>
      <xdr:colOff>239889</xdr:colOff>
      <xdr:row>21</xdr:row>
      <xdr:rowOff>268111</xdr:rowOff>
    </xdr:from>
    <xdr:ext cx="1101553" cy="883563"/>
    <xdr:pic>
      <xdr:nvPicPr>
        <xdr:cNvPr id="19" name="Picture 18" descr="Icon&#10;&#10;Description automatically generated">
          <a:extLst>
            <a:ext uri="{FF2B5EF4-FFF2-40B4-BE49-F238E27FC236}">
              <a16:creationId xmlns:a16="http://schemas.microsoft.com/office/drawing/2014/main" id="{B7029073-1368-6D40-8FDD-B79A0736A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8009"/>
        <a:stretch/>
      </xdr:blipFill>
      <xdr:spPr>
        <a:xfrm>
          <a:off x="239889" y="2096911"/>
          <a:ext cx="1101553" cy="883563"/>
        </a:xfrm>
        <a:prstGeom prst="rect">
          <a:avLst/>
        </a:prstGeom>
      </xdr:spPr>
    </xdr:pic>
    <xdr:clientData/>
  </xdr:oneCellAnchor>
  <xdr:oneCellAnchor>
    <xdr:from>
      <xdr:col>0</xdr:col>
      <xdr:colOff>282222</xdr:colOff>
      <xdr:row>21</xdr:row>
      <xdr:rowOff>1114778</xdr:rowOff>
    </xdr:from>
    <xdr:ext cx="1005417" cy="1340556"/>
    <xdr:pic>
      <xdr:nvPicPr>
        <xdr:cNvPr id="20" name="Picture 19" descr="A picture containing vector graphics&#10;&#10;Description automatically generated">
          <a:extLst>
            <a:ext uri="{FF2B5EF4-FFF2-40B4-BE49-F238E27FC236}">
              <a16:creationId xmlns:a16="http://schemas.microsoft.com/office/drawing/2014/main" id="{8EAF044C-B675-AE46-82C9-197C6802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2" y="2092678"/>
          <a:ext cx="1005417" cy="1340556"/>
        </a:xfrm>
        <a:prstGeom prst="rect">
          <a:avLst/>
        </a:prstGeom>
      </xdr:spPr>
    </xdr:pic>
    <xdr:clientData/>
  </xdr:oneCellAnchor>
  <xdr:oneCellAnchor>
    <xdr:from>
      <xdr:col>0</xdr:col>
      <xdr:colOff>366889</xdr:colOff>
      <xdr:row>23</xdr:row>
      <xdr:rowOff>84667</xdr:rowOff>
    </xdr:from>
    <xdr:ext cx="808216" cy="1001889"/>
    <xdr:pic>
      <xdr:nvPicPr>
        <xdr:cNvPr id="21" name="Picture 20">
          <a:extLst>
            <a:ext uri="{FF2B5EF4-FFF2-40B4-BE49-F238E27FC236}">
              <a16:creationId xmlns:a16="http://schemas.microsoft.com/office/drawing/2014/main" id="{0933A06A-9B7F-C04B-A98B-226F509F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889" y="2370667"/>
          <a:ext cx="808216" cy="1001889"/>
        </a:xfrm>
        <a:prstGeom prst="rect">
          <a:avLst/>
        </a:prstGeom>
      </xdr:spPr>
    </xdr:pic>
    <xdr:clientData/>
  </xdr:oneCellAnchor>
  <xdr:oneCellAnchor>
    <xdr:from>
      <xdr:col>0</xdr:col>
      <xdr:colOff>127001</xdr:colOff>
      <xdr:row>24</xdr:row>
      <xdr:rowOff>56444</xdr:rowOff>
    </xdr:from>
    <xdr:ext cx="1467556" cy="1326446"/>
    <xdr:pic>
      <xdr:nvPicPr>
        <xdr:cNvPr id="22" name="Picture 21" descr="A gold star with a black background&#10;&#10;Description automatically generated with low confidence">
          <a:extLst>
            <a:ext uri="{FF2B5EF4-FFF2-40B4-BE49-F238E27FC236}">
              <a16:creationId xmlns:a16="http://schemas.microsoft.com/office/drawing/2014/main" id="{8C6A140B-69FE-B64D-9179-8957F8C1C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1" y="2532944"/>
          <a:ext cx="1467556" cy="1326446"/>
        </a:xfrm>
        <a:prstGeom prst="rect">
          <a:avLst/>
        </a:prstGeom>
      </xdr:spPr>
    </xdr:pic>
    <xdr:clientData/>
  </xdr:oneCellAnchor>
  <xdr:oneCellAnchor>
    <xdr:from>
      <xdr:col>0</xdr:col>
      <xdr:colOff>281956</xdr:colOff>
      <xdr:row>25</xdr:row>
      <xdr:rowOff>0</xdr:rowOff>
    </xdr:from>
    <xdr:ext cx="1223959" cy="1255888"/>
    <xdr:pic>
      <xdr:nvPicPr>
        <xdr:cNvPr id="23" name="Picture 22" descr="A picture containing airplane, aircraft&#10;&#10;Description automatically generated">
          <a:extLst>
            <a:ext uri="{FF2B5EF4-FFF2-40B4-BE49-F238E27FC236}">
              <a16:creationId xmlns:a16="http://schemas.microsoft.com/office/drawing/2014/main" id="{901642B5-BD3C-5643-BABB-54A2466C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56" y="2667000"/>
          <a:ext cx="1223959" cy="1255888"/>
        </a:xfrm>
        <a:prstGeom prst="rect">
          <a:avLst/>
        </a:prstGeom>
      </xdr:spPr>
    </xdr:pic>
    <xdr:clientData/>
  </xdr:oneCellAnchor>
  <xdr:oneCellAnchor>
    <xdr:from>
      <xdr:col>0</xdr:col>
      <xdr:colOff>169333</xdr:colOff>
      <xdr:row>26</xdr:row>
      <xdr:rowOff>211667</xdr:rowOff>
    </xdr:from>
    <xdr:ext cx="1282700" cy="924682"/>
    <xdr:pic>
      <xdr:nvPicPr>
        <xdr:cNvPr id="24" name="Picture 23">
          <a:extLst>
            <a:ext uri="{FF2B5EF4-FFF2-40B4-BE49-F238E27FC236}">
              <a16:creationId xmlns:a16="http://schemas.microsoft.com/office/drawing/2014/main" id="{E425946D-7EB9-194A-918F-B8D338EC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3043767"/>
          <a:ext cx="1282700" cy="924682"/>
        </a:xfrm>
        <a:prstGeom prst="rect">
          <a:avLst/>
        </a:prstGeom>
      </xdr:spPr>
    </xdr:pic>
    <xdr:clientData/>
  </xdr:oneCellAnchor>
  <xdr:oneCellAnchor>
    <xdr:from>
      <xdr:col>0</xdr:col>
      <xdr:colOff>395111</xdr:colOff>
      <xdr:row>27</xdr:row>
      <xdr:rowOff>310445</xdr:rowOff>
    </xdr:from>
    <xdr:ext cx="914400" cy="831898"/>
    <xdr:pic>
      <xdr:nvPicPr>
        <xdr:cNvPr id="25" name="Picture 24">
          <a:extLst>
            <a:ext uri="{FF2B5EF4-FFF2-40B4-BE49-F238E27FC236}">
              <a16:creationId xmlns:a16="http://schemas.microsoft.com/office/drawing/2014/main" id="{72C859AB-6E51-9D42-8B8C-65138D701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111" y="3244145"/>
          <a:ext cx="914400" cy="83189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71</xdr:row>
      <xdr:rowOff>409222</xdr:rowOff>
    </xdr:from>
    <xdr:to>
      <xdr:col>2</xdr:col>
      <xdr:colOff>11359</xdr:colOff>
      <xdr:row>71</xdr:row>
      <xdr:rowOff>1495778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F637FF7-8FC8-124F-8152-333997E8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66111"/>
          <a:ext cx="2650137" cy="1086556"/>
        </a:xfrm>
        <a:prstGeom prst="rect">
          <a:avLst/>
        </a:prstGeom>
      </xdr:spPr>
    </xdr:pic>
    <xdr:clientData/>
  </xdr:twoCellAnchor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26" name="Picture 25">
          <a:extLst>
            <a:ext uri="{FF2B5EF4-FFF2-40B4-BE49-F238E27FC236}">
              <a16:creationId xmlns:a16="http://schemas.microsoft.com/office/drawing/2014/main" id="{5B3E06A7-75C6-8341-B966-28FEAB3F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41</xdr:row>
      <xdr:rowOff>0</xdr:rowOff>
    </xdr:from>
    <xdr:to>
      <xdr:col>0</xdr:col>
      <xdr:colOff>1219200</xdr:colOff>
      <xdr:row>42</xdr:row>
      <xdr:rowOff>38098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09178F3-E5CE-6D4D-B0A7-5774D9FF2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33667"/>
          <a:ext cx="1219200" cy="122343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46</xdr:row>
      <xdr:rowOff>141110</xdr:rowOff>
    </xdr:from>
    <xdr:to>
      <xdr:col>2</xdr:col>
      <xdr:colOff>3076223</xdr:colOff>
      <xdr:row>46</xdr:row>
      <xdr:rowOff>778200</xdr:rowOff>
    </xdr:to>
    <xdr:pic>
      <xdr:nvPicPr>
        <xdr:cNvPr id="31" name="图片 17" descr="\\192.168.0.3\image\600216B.jpg">
          <a:extLst>
            <a:ext uri="{FF2B5EF4-FFF2-40B4-BE49-F238E27FC236}">
              <a16:creationId xmlns:a16="http://schemas.microsoft.com/office/drawing/2014/main" id="{02F68934-C4E3-9743-B2FE-C96F9CF93C1E}"/>
            </a:ext>
          </a:extLst>
        </xdr:cNvPr>
        <xdr:cNvPicPr/>
      </xdr:nvPicPr>
      <xdr:blipFill>
        <a:blip xmlns:r="http://schemas.openxmlformats.org/officeDocument/2006/relationships" r:embed="rId24" r:link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" y="28728810"/>
          <a:ext cx="5717822" cy="637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</xdr:colOff>
      <xdr:row>47</xdr:row>
      <xdr:rowOff>96211</xdr:rowOff>
    </xdr:from>
    <xdr:to>
      <xdr:col>2</xdr:col>
      <xdr:colOff>2949223</xdr:colOff>
      <xdr:row>47</xdr:row>
      <xdr:rowOff>959556</xdr:rowOff>
    </xdr:to>
    <xdr:pic>
      <xdr:nvPicPr>
        <xdr:cNvPr id="32" name="图片 23" descr="\\192.168.0.3\image\600227A.jpg">
          <a:extLst>
            <a:ext uri="{FF2B5EF4-FFF2-40B4-BE49-F238E27FC236}">
              <a16:creationId xmlns:a16="http://schemas.microsoft.com/office/drawing/2014/main" id="{ABD2DFC3-D2A7-B442-9970-365DD68B879F}"/>
            </a:ext>
          </a:extLst>
        </xdr:cNvPr>
        <xdr:cNvPicPr/>
      </xdr:nvPicPr>
      <xdr:blipFill>
        <a:blip xmlns:r="http://schemas.openxmlformats.org/officeDocument/2006/relationships" r:embed="rId26" r:link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" y="29877711"/>
          <a:ext cx="5590822" cy="863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</xdr:colOff>
      <xdr:row>49</xdr:row>
      <xdr:rowOff>49774</xdr:rowOff>
    </xdr:from>
    <xdr:to>
      <xdr:col>0</xdr:col>
      <xdr:colOff>762001</xdr:colOff>
      <xdr:row>50</xdr:row>
      <xdr:rowOff>33135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96FC3E6-F151-2641-8CAC-85731D68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2218874"/>
          <a:ext cx="762000" cy="116446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51</xdr:row>
      <xdr:rowOff>186011</xdr:rowOff>
    </xdr:from>
    <xdr:to>
      <xdr:col>1</xdr:col>
      <xdr:colOff>332324</xdr:colOff>
      <xdr:row>51</xdr:row>
      <xdr:rowOff>960711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FF950BC-076C-4646-917E-E40CB0079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34742711"/>
          <a:ext cx="1843624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35791</xdr:colOff>
      <xdr:row>50</xdr:row>
      <xdr:rowOff>130591</xdr:rowOff>
    </xdr:from>
    <xdr:to>
      <xdr:col>1</xdr:col>
      <xdr:colOff>250618</xdr:colOff>
      <xdr:row>50</xdr:row>
      <xdr:rowOff>881045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6103B9E-7939-0F4F-96AB-9C95973B2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91" y="33493491"/>
          <a:ext cx="1751527" cy="750454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53</xdr:row>
      <xdr:rowOff>49902</xdr:rowOff>
    </xdr:from>
    <xdr:to>
      <xdr:col>1</xdr:col>
      <xdr:colOff>243069</xdr:colOff>
      <xdr:row>53</xdr:row>
      <xdr:rowOff>1058334</xdr:rowOff>
    </xdr:to>
    <xdr:pic>
      <xdr:nvPicPr>
        <xdr:cNvPr id="36" name="图片 18" descr="\\192.168.0.3\image\630216.jpg">
          <a:extLst>
            <a:ext uri="{FF2B5EF4-FFF2-40B4-BE49-F238E27FC236}">
              <a16:creationId xmlns:a16="http://schemas.microsoft.com/office/drawing/2014/main" id="{7A66E213-B470-0C4A-A147-6EDC5E43A584}"/>
            </a:ext>
          </a:extLst>
        </xdr:cNvPr>
        <xdr:cNvPicPr/>
      </xdr:nvPicPr>
      <xdr:blipFill>
        <a:blip xmlns:r="http://schemas.openxmlformats.org/officeDocument/2006/relationships" r:embed="rId30" r:link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6994202"/>
          <a:ext cx="1754369" cy="10084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52</xdr:row>
      <xdr:rowOff>63628</xdr:rowOff>
    </xdr:from>
    <xdr:to>
      <xdr:col>1</xdr:col>
      <xdr:colOff>490943</xdr:colOff>
      <xdr:row>52</xdr:row>
      <xdr:rowOff>1028828</xdr:rowOff>
    </xdr:to>
    <xdr:pic>
      <xdr:nvPicPr>
        <xdr:cNvPr id="37" name="图片 21" descr="\\192.168.0.3\image\700216.jpg">
          <a:extLst>
            <a:ext uri="{FF2B5EF4-FFF2-40B4-BE49-F238E27FC236}">
              <a16:creationId xmlns:a16="http://schemas.microsoft.com/office/drawing/2014/main" id="{48A5A0E0-C860-0E47-A7F5-C7FDE2A81954}"/>
            </a:ext>
          </a:extLst>
        </xdr:cNvPr>
        <xdr:cNvPicPr/>
      </xdr:nvPicPr>
      <xdr:blipFill>
        <a:blip xmlns:r="http://schemas.openxmlformats.org/officeDocument/2006/relationships" r:embed="rId31" r:link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814128"/>
          <a:ext cx="2027643" cy="96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48</xdr:row>
      <xdr:rowOff>47465</xdr:rowOff>
    </xdr:from>
    <xdr:to>
      <xdr:col>1</xdr:col>
      <xdr:colOff>606983</xdr:colOff>
      <xdr:row>48</xdr:row>
      <xdr:rowOff>1051919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F8DF07B-F5B8-784B-8005-189A265B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022765"/>
          <a:ext cx="2143683" cy="100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1219200</xdr:colOff>
      <xdr:row>42</xdr:row>
      <xdr:rowOff>38098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2B9B001-729E-3C41-BD36-5774AF98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06600"/>
          <a:ext cx="1219200" cy="1219197"/>
        </a:xfrm>
        <a:prstGeom prst="rect">
          <a:avLst/>
        </a:prstGeom>
      </xdr:spPr>
    </xdr:pic>
    <xdr:clientData/>
  </xdr:twoCellAnchor>
  <xdr:twoCellAnchor editAs="oneCell">
    <xdr:from>
      <xdr:col>0</xdr:col>
      <xdr:colOff>56445</xdr:colOff>
      <xdr:row>10</xdr:row>
      <xdr:rowOff>0</xdr:rowOff>
    </xdr:from>
    <xdr:to>
      <xdr:col>0</xdr:col>
      <xdr:colOff>1255890</xdr:colOff>
      <xdr:row>11</xdr:row>
      <xdr:rowOff>14113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634B8F7-22F4-D048-9E19-99D3D7FD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5" y="2497667"/>
          <a:ext cx="1199445" cy="1199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23001</xdr:rowOff>
    </xdr:from>
    <xdr:to>
      <xdr:col>0</xdr:col>
      <xdr:colOff>1241778</xdr:colOff>
      <xdr:row>13</xdr:row>
      <xdr:rowOff>56444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9BD8A59-CAFB-044F-A2E1-7938B8C26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91334"/>
          <a:ext cx="1241778" cy="121877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13</xdr:row>
      <xdr:rowOff>183444</xdr:rowOff>
    </xdr:from>
    <xdr:to>
      <xdr:col>0</xdr:col>
      <xdr:colOff>1168622</xdr:colOff>
      <xdr:row>13</xdr:row>
      <xdr:rowOff>1114777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1F03D7-94C2-0144-B136-AFD3BADF8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6237111"/>
          <a:ext cx="1041622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</xdr:row>
      <xdr:rowOff>183446</xdr:rowOff>
    </xdr:from>
    <xdr:to>
      <xdr:col>0</xdr:col>
      <xdr:colOff>1213556</xdr:colOff>
      <xdr:row>11</xdr:row>
      <xdr:rowOff>1072446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E978161-C1D3-0044-B05B-F02BFA7FD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3866446"/>
          <a:ext cx="1213555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1467556</xdr:colOff>
      <xdr:row>42</xdr:row>
      <xdr:rowOff>1151216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B1E6E3-6545-A94E-AAA9-F51CC3B85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97667"/>
          <a:ext cx="1467556" cy="1151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975924</xdr:colOff>
      <xdr:row>64</xdr:row>
      <xdr:rowOff>1876778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4146D6-C57E-7F42-882A-44E4405C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36333"/>
          <a:ext cx="975924" cy="1876778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409222</xdr:colOff>
      <xdr:row>55</xdr:row>
      <xdr:rowOff>0</xdr:rowOff>
    </xdr:from>
    <xdr:to>
      <xdr:col>0</xdr:col>
      <xdr:colOff>1185332</xdr:colOff>
      <xdr:row>55</xdr:row>
      <xdr:rowOff>1198629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3BB5A66-EB06-CD4E-A8EC-618C0C06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222" y="41740667"/>
          <a:ext cx="776110" cy="1198629"/>
        </a:xfrm>
        <a:prstGeom prst="rect">
          <a:avLst/>
        </a:prstGeom>
      </xdr:spPr>
    </xdr:pic>
    <xdr:clientData/>
  </xdr:twoCellAnchor>
  <xdr:twoCellAnchor editAs="oneCell">
    <xdr:from>
      <xdr:col>0</xdr:col>
      <xdr:colOff>465665</xdr:colOff>
      <xdr:row>54</xdr:row>
      <xdr:rowOff>0</xdr:rowOff>
    </xdr:from>
    <xdr:to>
      <xdr:col>0</xdr:col>
      <xdr:colOff>1142997</xdr:colOff>
      <xdr:row>54</xdr:row>
      <xdr:rowOff>1182461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51631A3-F8D4-7E4A-94A4-6016C33B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5" y="40541222"/>
          <a:ext cx="677332" cy="1182461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409222</xdr:colOff>
      <xdr:row>56</xdr:row>
      <xdr:rowOff>1</xdr:rowOff>
    </xdr:from>
    <xdr:to>
      <xdr:col>0</xdr:col>
      <xdr:colOff>1185331</xdr:colOff>
      <xdr:row>56</xdr:row>
      <xdr:rowOff>1198628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63A5142-C55B-2045-91E4-6C65B132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222" y="42940112"/>
          <a:ext cx="776109" cy="11986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</xdr:rowOff>
    </xdr:from>
    <xdr:to>
      <xdr:col>0</xdr:col>
      <xdr:colOff>1498600</xdr:colOff>
      <xdr:row>28</xdr:row>
      <xdr:rowOff>1524001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6D04151-D5C1-6B42-AE7B-3791F2E2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33668"/>
          <a:ext cx="14986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29</xdr:row>
      <xdr:rowOff>1552222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FF00A89-616F-8A48-9C27-38D65B2D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70556"/>
          <a:ext cx="1538111" cy="1552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</xdr:rowOff>
    </xdr:from>
    <xdr:to>
      <xdr:col>1</xdr:col>
      <xdr:colOff>0</xdr:colOff>
      <xdr:row>30</xdr:row>
      <xdr:rowOff>1552223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2EB6A4-12B4-0E4F-A799-284A18CC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07445"/>
          <a:ext cx="1538111" cy="1552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31</xdr:row>
      <xdr:rowOff>1552223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EDECC24-A353-F848-B3FA-5EAE45115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44333"/>
          <a:ext cx="1538111" cy="155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</xdr:rowOff>
    </xdr:from>
    <xdr:to>
      <xdr:col>1</xdr:col>
      <xdr:colOff>0</xdr:colOff>
      <xdr:row>32</xdr:row>
      <xdr:rowOff>1524001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551B0FE-AD53-D64F-B682-47C4491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81223"/>
          <a:ext cx="1538111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197556</xdr:rowOff>
    </xdr:from>
    <xdr:to>
      <xdr:col>2</xdr:col>
      <xdr:colOff>1960603</xdr:colOff>
      <xdr:row>33</xdr:row>
      <xdr:rowOff>1086555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87CD7A6B-AF46-A644-BFAA-A72011D74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771667"/>
          <a:ext cx="4599381" cy="888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1524000</xdr:colOff>
      <xdr:row>34</xdr:row>
      <xdr:rowOff>1566333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B823A71B-1F41-2342-90E9-4B8633717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55000"/>
          <a:ext cx="1524000" cy="156633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35</xdr:row>
      <xdr:rowOff>1</xdr:rowOff>
    </xdr:from>
    <xdr:to>
      <xdr:col>0</xdr:col>
      <xdr:colOff>1178642</xdr:colOff>
      <xdr:row>35</xdr:row>
      <xdr:rowOff>1552223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30E0729-88A7-E246-ACFD-0CF117E15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35291890"/>
          <a:ext cx="924642" cy="1552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36</xdr:row>
      <xdr:rowOff>1566333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5D520D4-6EA8-AC48-BAB3-736B80DA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928778"/>
          <a:ext cx="1538111" cy="1566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1499954</xdr:colOff>
      <xdr:row>37</xdr:row>
      <xdr:rowOff>1538111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688D09D-07A8-FF40-B06B-82F7031B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65667"/>
          <a:ext cx="1499954" cy="1538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1511300</xdr:colOff>
      <xdr:row>39</xdr:row>
      <xdr:rowOff>28222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78FA994-3E27-B045-986B-F6978E8B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02556"/>
          <a:ext cx="1511300" cy="1665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1511300</xdr:colOff>
      <xdr:row>39</xdr:row>
      <xdr:rowOff>1608667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3C08C666-99CE-B44A-82CF-AB89198F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39444"/>
          <a:ext cx="1511300" cy="1608667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</xdr:colOff>
      <xdr:row>40</xdr:row>
      <xdr:rowOff>84666</xdr:rowOff>
    </xdr:from>
    <xdr:to>
      <xdr:col>1</xdr:col>
      <xdr:colOff>28222</xdr:colOff>
      <xdr:row>40</xdr:row>
      <xdr:rowOff>1523999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751279C-BCA0-E74E-BDA4-200E9EE2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43560999"/>
          <a:ext cx="1538111" cy="14393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58</xdr:row>
      <xdr:rowOff>25401</xdr:rowOff>
    </xdr:from>
    <xdr:to>
      <xdr:col>0</xdr:col>
      <xdr:colOff>1168400</xdr:colOff>
      <xdr:row>58</xdr:row>
      <xdr:rowOff>1580445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974D805-3AAF-4145-AF64-1B8CF4199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65896068"/>
          <a:ext cx="977900" cy="155504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59</xdr:row>
      <xdr:rowOff>12701</xdr:rowOff>
    </xdr:from>
    <xdr:to>
      <xdr:col>0</xdr:col>
      <xdr:colOff>1143000</xdr:colOff>
      <xdr:row>59</xdr:row>
      <xdr:rowOff>1509889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79FB29A-A97C-884D-AA15-E6106FB6AA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67520257"/>
          <a:ext cx="952500" cy="149718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61</xdr:row>
      <xdr:rowOff>114301</xdr:rowOff>
    </xdr:from>
    <xdr:to>
      <xdr:col>0</xdr:col>
      <xdr:colOff>1511300</xdr:colOff>
      <xdr:row>61</xdr:row>
      <xdr:rowOff>1255889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9AF824F0-3E67-9045-9390-5A2978389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78049968"/>
          <a:ext cx="1485900" cy="1141588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60</xdr:row>
      <xdr:rowOff>101601</xdr:rowOff>
    </xdr:from>
    <xdr:to>
      <xdr:col>0</xdr:col>
      <xdr:colOff>1282700</xdr:colOff>
      <xdr:row>60</xdr:row>
      <xdr:rowOff>1397001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46DD1B1B-BCA0-F34B-B6FA-E499237EC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800" y="76400379"/>
          <a:ext cx="11049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62</xdr:row>
      <xdr:rowOff>88901</xdr:rowOff>
    </xdr:from>
    <xdr:to>
      <xdr:col>0</xdr:col>
      <xdr:colOff>1166270</xdr:colOff>
      <xdr:row>62</xdr:row>
      <xdr:rowOff>1509889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EB1D52B-7940-C849-ADD0-2FA9EC546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72507123"/>
          <a:ext cx="848770" cy="1420988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57</xdr:row>
      <xdr:rowOff>190500</xdr:rowOff>
    </xdr:from>
    <xdr:to>
      <xdr:col>0</xdr:col>
      <xdr:colOff>1447800</xdr:colOff>
      <xdr:row>57</xdr:row>
      <xdr:rowOff>1382889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AEE56E7-0671-2546-A008-4F611735D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00" y="64424278"/>
          <a:ext cx="1358900" cy="1192389"/>
        </a:xfrm>
        <a:prstGeom prst="rect">
          <a:avLst/>
        </a:prstGeom>
      </xdr:spPr>
    </xdr:pic>
    <xdr:clientData/>
  </xdr:twoCellAnchor>
  <xdr:twoCellAnchor editAs="oneCell">
    <xdr:from>
      <xdr:col>0</xdr:col>
      <xdr:colOff>72973</xdr:colOff>
      <xdr:row>9</xdr:row>
      <xdr:rowOff>33666</xdr:rowOff>
    </xdr:from>
    <xdr:to>
      <xdr:col>0</xdr:col>
      <xdr:colOff>1529441</xdr:colOff>
      <xdr:row>9</xdr:row>
      <xdr:rowOff>1171223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CBDC3A3E-2ECA-DD4B-9C82-AB34064AF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73" y="4901999"/>
          <a:ext cx="1456468" cy="1137557"/>
        </a:xfrm>
        <a:prstGeom prst="rect">
          <a:avLst/>
        </a:prstGeom>
      </xdr:spPr>
    </xdr:pic>
    <xdr:clientData/>
  </xdr:twoCellAnchor>
  <xdr:twoCellAnchor editAs="oneCell">
    <xdr:from>
      <xdr:col>0</xdr:col>
      <xdr:colOff>344714</xdr:colOff>
      <xdr:row>6</xdr:row>
      <xdr:rowOff>0</xdr:rowOff>
    </xdr:from>
    <xdr:to>
      <xdr:col>0</xdr:col>
      <xdr:colOff>1344384</xdr:colOff>
      <xdr:row>6</xdr:row>
      <xdr:rowOff>1128889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7E19B49-FA89-0A42-8A02-4D4CD0195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4714" y="2497667"/>
          <a:ext cx="999670" cy="1128889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7</xdr:row>
      <xdr:rowOff>90714</xdr:rowOff>
    </xdr:from>
    <xdr:to>
      <xdr:col>0</xdr:col>
      <xdr:colOff>1308099</xdr:colOff>
      <xdr:row>7</xdr:row>
      <xdr:rowOff>1016000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5576C44-E825-EB48-BEFC-3C31B0B28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9857" y="3773714"/>
          <a:ext cx="818242" cy="925286"/>
        </a:xfrm>
        <a:prstGeom prst="rect">
          <a:avLst/>
        </a:prstGeom>
      </xdr:spPr>
    </xdr:pic>
    <xdr:clientData/>
  </xdr:twoCellAnchor>
  <xdr:twoCellAnchor editAs="oneCell">
    <xdr:from>
      <xdr:col>0</xdr:col>
      <xdr:colOff>86922</xdr:colOff>
      <xdr:row>45</xdr:row>
      <xdr:rowOff>28222</xdr:rowOff>
    </xdr:from>
    <xdr:to>
      <xdr:col>2</xdr:col>
      <xdr:colOff>1109100</xdr:colOff>
      <xdr:row>45</xdr:row>
      <xdr:rowOff>613834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50DA6192-EAFD-9F42-911D-E13758E3F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291"/>
        <a:stretch/>
      </xdr:blipFill>
      <xdr:spPr>
        <a:xfrm>
          <a:off x="86922" y="59421889"/>
          <a:ext cx="3660956" cy="585612"/>
        </a:xfrm>
        <a:prstGeom prst="rect">
          <a:avLst/>
        </a:prstGeom>
      </xdr:spPr>
    </xdr:pic>
    <xdr:clientData/>
  </xdr:twoCellAnchor>
  <xdr:twoCellAnchor editAs="oneCell">
    <xdr:from>
      <xdr:col>0</xdr:col>
      <xdr:colOff>14112</xdr:colOff>
      <xdr:row>43</xdr:row>
      <xdr:rowOff>193322</xdr:rowOff>
    </xdr:from>
    <xdr:to>
      <xdr:col>2</xdr:col>
      <xdr:colOff>1246012</xdr:colOff>
      <xdr:row>43</xdr:row>
      <xdr:rowOff>681979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B5F419B-5068-614E-8C4B-B331F9E9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2" y="57188100"/>
          <a:ext cx="3870678" cy="48865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44</xdr:row>
      <xdr:rowOff>144356</xdr:rowOff>
    </xdr:from>
    <xdr:to>
      <xdr:col>2</xdr:col>
      <xdr:colOff>1188726</xdr:colOff>
      <xdr:row>44</xdr:row>
      <xdr:rowOff>527756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457589E-0AB2-F749-8AD6-359DFAF25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8338578"/>
          <a:ext cx="3785171" cy="3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8</xdr:row>
      <xdr:rowOff>66322</xdr:rowOff>
    </xdr:from>
    <xdr:to>
      <xdr:col>2</xdr:col>
      <xdr:colOff>1721555</xdr:colOff>
      <xdr:row>8</xdr:row>
      <xdr:rowOff>755547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48FC4B-9DE3-3540-9AEE-FB30C657E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4934655"/>
          <a:ext cx="4207932" cy="689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</xdr:colOff>
      <xdr:row>6</xdr:row>
      <xdr:rowOff>14112</xdr:rowOff>
    </xdr:from>
    <xdr:to>
      <xdr:col>0</xdr:col>
      <xdr:colOff>1481666</xdr:colOff>
      <xdr:row>6</xdr:row>
      <xdr:rowOff>1172175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C2FB2-2FA3-DF4B-929D-7DCD1C6E1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4" y="3273779"/>
          <a:ext cx="1425222" cy="115806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7</xdr:row>
      <xdr:rowOff>14111</xdr:rowOff>
    </xdr:from>
    <xdr:to>
      <xdr:col>0</xdr:col>
      <xdr:colOff>1468797</xdr:colOff>
      <xdr:row>7</xdr:row>
      <xdr:rowOff>1173183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2E3CEF-E6F7-1144-BD7D-0C6BE7A0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3471333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8</xdr:row>
      <xdr:rowOff>0</xdr:rowOff>
    </xdr:from>
    <xdr:to>
      <xdr:col>0</xdr:col>
      <xdr:colOff>1468797</xdr:colOff>
      <xdr:row>8</xdr:row>
      <xdr:rowOff>1159072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3A93EE-0CDC-EE4A-9D3C-B0A98E45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4642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9</xdr:row>
      <xdr:rowOff>0</xdr:rowOff>
    </xdr:from>
    <xdr:to>
      <xdr:col>0</xdr:col>
      <xdr:colOff>1468797</xdr:colOff>
      <xdr:row>9</xdr:row>
      <xdr:rowOff>1159072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EA43F59-C7D3-384D-A2B5-E224F3AC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827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10</xdr:row>
      <xdr:rowOff>0</xdr:rowOff>
    </xdr:from>
    <xdr:to>
      <xdr:col>0</xdr:col>
      <xdr:colOff>1468797</xdr:colOff>
      <xdr:row>10</xdr:row>
      <xdr:rowOff>1159072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4D44B9C-9486-6046-8EAA-15487C2D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7013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11</xdr:row>
      <xdr:rowOff>0</xdr:rowOff>
    </xdr:from>
    <xdr:to>
      <xdr:col>0</xdr:col>
      <xdr:colOff>1468797</xdr:colOff>
      <xdr:row>11</xdr:row>
      <xdr:rowOff>1159072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559684-43A1-E042-B881-3D6E0918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8198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12</xdr:row>
      <xdr:rowOff>0</xdr:rowOff>
    </xdr:from>
    <xdr:to>
      <xdr:col>0</xdr:col>
      <xdr:colOff>1468797</xdr:colOff>
      <xdr:row>12</xdr:row>
      <xdr:rowOff>1159072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900C634-573A-B947-900C-EE5C6187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9383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13</xdr:row>
      <xdr:rowOff>0</xdr:rowOff>
    </xdr:from>
    <xdr:to>
      <xdr:col>0</xdr:col>
      <xdr:colOff>1468797</xdr:colOff>
      <xdr:row>13</xdr:row>
      <xdr:rowOff>1159072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E563256-DAE9-904D-9E15-6C317342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0569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14</xdr:row>
      <xdr:rowOff>0</xdr:rowOff>
    </xdr:from>
    <xdr:to>
      <xdr:col>0</xdr:col>
      <xdr:colOff>1468797</xdr:colOff>
      <xdr:row>14</xdr:row>
      <xdr:rowOff>1159072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6377288-967F-864B-9421-D28A1164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1754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15</xdr:row>
      <xdr:rowOff>0</xdr:rowOff>
    </xdr:from>
    <xdr:to>
      <xdr:col>0</xdr:col>
      <xdr:colOff>1468797</xdr:colOff>
      <xdr:row>15</xdr:row>
      <xdr:rowOff>1159072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FD1F37-71C2-134C-8F99-7A10D5F4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2939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16</xdr:row>
      <xdr:rowOff>0</xdr:rowOff>
    </xdr:from>
    <xdr:to>
      <xdr:col>0</xdr:col>
      <xdr:colOff>1468797</xdr:colOff>
      <xdr:row>16</xdr:row>
      <xdr:rowOff>1159072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A6F0556-7166-8E43-9175-C36B46D4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4125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17</xdr:row>
      <xdr:rowOff>0</xdr:rowOff>
    </xdr:from>
    <xdr:to>
      <xdr:col>0</xdr:col>
      <xdr:colOff>1468797</xdr:colOff>
      <xdr:row>17</xdr:row>
      <xdr:rowOff>1159072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A9B19F4-B0F5-5148-8BDE-C70E0F2C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5310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18</xdr:row>
      <xdr:rowOff>0</xdr:rowOff>
    </xdr:from>
    <xdr:to>
      <xdr:col>0</xdr:col>
      <xdr:colOff>1468797</xdr:colOff>
      <xdr:row>18</xdr:row>
      <xdr:rowOff>1159072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98B5CA4-6C14-944F-8F17-A237EA8C4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6495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19</xdr:row>
      <xdr:rowOff>0</xdr:rowOff>
    </xdr:from>
    <xdr:to>
      <xdr:col>0</xdr:col>
      <xdr:colOff>1468797</xdr:colOff>
      <xdr:row>19</xdr:row>
      <xdr:rowOff>1159072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3163DD-6D77-BB41-BD13-7AC90DD6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7681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20</xdr:row>
      <xdr:rowOff>0</xdr:rowOff>
    </xdr:from>
    <xdr:to>
      <xdr:col>0</xdr:col>
      <xdr:colOff>1468797</xdr:colOff>
      <xdr:row>20</xdr:row>
      <xdr:rowOff>1159072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8CBDDC9-6FD8-F949-863E-5ABDCB2E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8866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21</xdr:row>
      <xdr:rowOff>0</xdr:rowOff>
    </xdr:from>
    <xdr:to>
      <xdr:col>0</xdr:col>
      <xdr:colOff>1468797</xdr:colOff>
      <xdr:row>21</xdr:row>
      <xdr:rowOff>1159072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B4749DD-884F-A842-8B01-5FAC0651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0051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23</xdr:row>
      <xdr:rowOff>0</xdr:rowOff>
    </xdr:from>
    <xdr:to>
      <xdr:col>0</xdr:col>
      <xdr:colOff>1468797</xdr:colOff>
      <xdr:row>23</xdr:row>
      <xdr:rowOff>1159072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B931024-4BDA-6D4E-AAB4-14B6BE11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2422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22</xdr:row>
      <xdr:rowOff>0</xdr:rowOff>
    </xdr:from>
    <xdr:to>
      <xdr:col>0</xdr:col>
      <xdr:colOff>1468797</xdr:colOff>
      <xdr:row>22</xdr:row>
      <xdr:rowOff>1159072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BFA9F17-5127-044E-8A51-E9EE5DFA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1237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24</xdr:row>
      <xdr:rowOff>0</xdr:rowOff>
    </xdr:from>
    <xdr:to>
      <xdr:col>0</xdr:col>
      <xdr:colOff>1468797</xdr:colOff>
      <xdr:row>24</xdr:row>
      <xdr:rowOff>1159072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D6D0961-168C-6F47-AF20-DD4D9D1B5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3607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25</xdr:row>
      <xdr:rowOff>0</xdr:rowOff>
    </xdr:from>
    <xdr:to>
      <xdr:col>0</xdr:col>
      <xdr:colOff>1468797</xdr:colOff>
      <xdr:row>25</xdr:row>
      <xdr:rowOff>1159072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DACF6EC-88E4-784B-80ED-3DC6F2BA5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4793222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26</xdr:row>
      <xdr:rowOff>0</xdr:rowOff>
    </xdr:from>
    <xdr:to>
      <xdr:col>0</xdr:col>
      <xdr:colOff>1468797</xdr:colOff>
      <xdr:row>26</xdr:row>
      <xdr:rowOff>1159072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BDF2685-5ADF-1644-8585-21B85DC5A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5978556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27</xdr:row>
      <xdr:rowOff>0</xdr:rowOff>
    </xdr:from>
    <xdr:to>
      <xdr:col>0</xdr:col>
      <xdr:colOff>1468797</xdr:colOff>
      <xdr:row>27</xdr:row>
      <xdr:rowOff>1159072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25162C6-23F1-C54C-A10F-B897C555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7163889"/>
          <a:ext cx="1426464" cy="115907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28</xdr:row>
      <xdr:rowOff>0</xdr:rowOff>
    </xdr:from>
    <xdr:to>
      <xdr:col>0</xdr:col>
      <xdr:colOff>1468797</xdr:colOff>
      <xdr:row>28</xdr:row>
      <xdr:rowOff>1159072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E1ED3E6-93B0-4A4A-9A21-662DC441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8349222"/>
          <a:ext cx="1426464" cy="1159072"/>
        </a:xfrm>
        <a:prstGeom prst="rect">
          <a:avLst/>
        </a:prstGeom>
      </xdr:spPr>
    </xdr:pic>
    <xdr:clientData/>
  </xdr:twoCellAnchor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28" name="Picture 27">
          <a:extLst>
            <a:ext uri="{FF2B5EF4-FFF2-40B4-BE49-F238E27FC236}">
              <a16:creationId xmlns:a16="http://schemas.microsoft.com/office/drawing/2014/main" id="{321DF0AE-26B4-5C45-95DA-A1D93CD69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103999</xdr:colOff>
      <xdr:row>30</xdr:row>
      <xdr:rowOff>2658110</xdr:rowOff>
    </xdr:from>
    <xdr:to>
      <xdr:col>0</xdr:col>
      <xdr:colOff>1417366</xdr:colOff>
      <xdr:row>32</xdr:row>
      <xdr:rowOff>21777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013BD-39D8-4548-AE61-C8202A492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99" y="32813554"/>
          <a:ext cx="1313367" cy="2669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1388111</xdr:colOff>
      <xdr:row>30</xdr:row>
      <xdr:rowOff>2669444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7F82751-01BE-CF4B-9A62-274EFA6BF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55444"/>
          <a:ext cx="1388111" cy="26694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9" name="Picture 8">
          <a:extLst>
            <a:ext uri="{FF2B5EF4-FFF2-40B4-BE49-F238E27FC236}">
              <a16:creationId xmlns:a16="http://schemas.microsoft.com/office/drawing/2014/main" id="{02876B24-F38A-8943-AD44-9E598CDB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8</xdr:row>
      <xdr:rowOff>1812159</xdr:rowOff>
    </xdr:from>
    <xdr:to>
      <xdr:col>0</xdr:col>
      <xdr:colOff>1193800</xdr:colOff>
      <xdr:row>9</xdr:row>
      <xdr:rowOff>1796359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99FD66B-6149-1C4B-A8E3-F7A2A8B16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6104759"/>
          <a:ext cx="1168400" cy="18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7</xdr:row>
      <xdr:rowOff>1807779</xdr:rowOff>
    </xdr:from>
    <xdr:to>
      <xdr:col>0</xdr:col>
      <xdr:colOff>1181100</xdr:colOff>
      <xdr:row>8</xdr:row>
      <xdr:rowOff>1791979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6130A6C-A9A4-4644-B29A-71E3AC7B2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4271579"/>
          <a:ext cx="1155700" cy="18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1219200</xdr:colOff>
      <xdr:row>7</xdr:row>
      <xdr:rowOff>1814979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2E42E67-3265-7348-81A9-1D086420E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63800"/>
          <a:ext cx="1219200" cy="181497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4817</xdr:rowOff>
    </xdr:from>
    <xdr:to>
      <xdr:col>0</xdr:col>
      <xdr:colOff>1219200</xdr:colOff>
      <xdr:row>11</xdr:row>
      <xdr:rowOff>1819796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F327BD2-C6AB-B942-8969-75D228F7E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" y="9783817"/>
          <a:ext cx="1193800" cy="181497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1806238</xdr:rowOff>
    </xdr:from>
    <xdr:to>
      <xdr:col>0</xdr:col>
      <xdr:colOff>1193800</xdr:colOff>
      <xdr:row>10</xdr:row>
      <xdr:rowOff>1790438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750835B-1023-1041-A19F-4C2D25CAC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7927638"/>
          <a:ext cx="1155700" cy="18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1378857</xdr:colOff>
      <xdr:row>14</xdr:row>
      <xdr:rowOff>108575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AAF5A0-78E3-E44C-BC50-3B8C6003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41200"/>
          <a:ext cx="1378857" cy="1937375"/>
        </a:xfrm>
        <a:prstGeom prst="rect">
          <a:avLst/>
        </a:prstGeom>
      </xdr:spPr>
    </xdr:pic>
    <xdr:clientData/>
  </xdr:twoCellAnchor>
  <xdr:oneCellAnchor>
    <xdr:from>
      <xdr:col>0</xdr:col>
      <xdr:colOff>25400</xdr:colOff>
      <xdr:row>6</xdr:row>
      <xdr:rowOff>698500</xdr:rowOff>
    </xdr:from>
    <xdr:ext cx="1491089" cy="762000"/>
    <xdr:pic>
      <xdr:nvPicPr>
        <xdr:cNvPr id="4" name="Picture 3">
          <a:extLst>
            <a:ext uri="{FF2B5EF4-FFF2-40B4-BE49-F238E27FC236}">
              <a16:creationId xmlns:a16="http://schemas.microsoft.com/office/drawing/2014/main" id="{1BC4568B-C621-F443-BA3B-AD3CECA6A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3162300"/>
          <a:ext cx="1491089" cy="762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2" name="Picture 1">
          <a:extLst>
            <a:ext uri="{FF2B5EF4-FFF2-40B4-BE49-F238E27FC236}">
              <a16:creationId xmlns:a16="http://schemas.microsoft.com/office/drawing/2014/main" id="{90964981-E397-DB4A-9FBA-6D24BF06F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</xdr:row>
      <xdr:rowOff>240600</xdr:rowOff>
    </xdr:from>
    <xdr:to>
      <xdr:col>0</xdr:col>
      <xdr:colOff>1523300</xdr:colOff>
      <xdr:row>7</xdr:row>
      <xdr:rowOff>1763900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4F00C4-F758-DC44-ABD9-684AC834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32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10300</xdr:colOff>
      <xdr:row>10</xdr:row>
      <xdr:rowOff>263600</xdr:rowOff>
    </xdr:from>
    <xdr:to>
      <xdr:col>0</xdr:col>
      <xdr:colOff>1533600</xdr:colOff>
      <xdr:row>10</xdr:row>
      <xdr:rowOff>1786900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23C257-6F50-4A4C-BA00-F3F76883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0" y="100426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248500</xdr:rowOff>
    </xdr:from>
    <xdr:to>
      <xdr:col>0</xdr:col>
      <xdr:colOff>1523300</xdr:colOff>
      <xdr:row>8</xdr:row>
      <xdr:rowOff>1771800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891371-886C-5E4D-A60F-BEAEB730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99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220700</xdr:rowOff>
    </xdr:from>
    <xdr:to>
      <xdr:col>0</xdr:col>
      <xdr:colOff>1523300</xdr:colOff>
      <xdr:row>9</xdr:row>
      <xdr:rowOff>1744000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148210B-096F-D94B-987B-40605907F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709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269100</xdr:rowOff>
    </xdr:from>
    <xdr:to>
      <xdr:col>0</xdr:col>
      <xdr:colOff>1523300</xdr:colOff>
      <xdr:row>11</xdr:row>
      <xdr:rowOff>1792400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722140A-7C8D-074E-BBF0-0CADF702A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769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190500</xdr:rowOff>
    </xdr:from>
    <xdr:to>
      <xdr:col>0</xdr:col>
      <xdr:colOff>1523300</xdr:colOff>
      <xdr:row>6</xdr:row>
      <xdr:rowOff>1713800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C7E93A-FDAA-8C40-BE3E-6EF3158D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4300"/>
          <a:ext cx="1523300" cy="1523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1506621</xdr:colOff>
      <xdr:row>14</xdr:row>
      <xdr:rowOff>38100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DA339A-BA66-0C46-8470-7766FC873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88900"/>
          <a:ext cx="1506621" cy="1866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6</xdr:row>
      <xdr:rowOff>33215</xdr:rowOff>
    </xdr:from>
    <xdr:to>
      <xdr:col>0</xdr:col>
      <xdr:colOff>1143000</xdr:colOff>
      <xdr:row>6</xdr:row>
      <xdr:rowOff>1816100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9D2338-06B6-C945-B067-F67740181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00" y="1455615"/>
          <a:ext cx="635000" cy="1782885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11</xdr:row>
      <xdr:rowOff>36176</xdr:rowOff>
    </xdr:from>
    <xdr:to>
      <xdr:col>0</xdr:col>
      <xdr:colOff>1066800</xdr:colOff>
      <xdr:row>11</xdr:row>
      <xdr:rowOff>1790700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698CAA-0DD7-894D-B43C-F57EA4BB9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900" y="10602576"/>
          <a:ext cx="596900" cy="1754524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12</xdr:row>
      <xdr:rowOff>25400</xdr:rowOff>
    </xdr:from>
    <xdr:to>
      <xdr:col>0</xdr:col>
      <xdr:colOff>1058961</xdr:colOff>
      <xdr:row>13</xdr:row>
      <xdr:rowOff>7900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E0C289-8543-0F49-902B-10A929AE8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700" y="12420600"/>
          <a:ext cx="538261" cy="18113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9</xdr:row>
      <xdr:rowOff>25400</xdr:rowOff>
    </xdr:from>
    <xdr:to>
      <xdr:col>0</xdr:col>
      <xdr:colOff>1149480</xdr:colOff>
      <xdr:row>9</xdr:row>
      <xdr:rowOff>1816100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6009D1-03F0-8F42-BA12-086B21F53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6400" y="6934200"/>
          <a:ext cx="743080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</xdr:row>
      <xdr:rowOff>38100</xdr:rowOff>
    </xdr:from>
    <xdr:to>
      <xdr:col>0</xdr:col>
      <xdr:colOff>1076928</xdr:colOff>
      <xdr:row>8</xdr:row>
      <xdr:rowOff>1816100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BD4518-EA79-6B41-B540-A9C3F9F6E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5118100"/>
          <a:ext cx="810228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7</xdr:row>
      <xdr:rowOff>43329</xdr:rowOff>
    </xdr:from>
    <xdr:to>
      <xdr:col>0</xdr:col>
      <xdr:colOff>1092200</xdr:colOff>
      <xdr:row>7</xdr:row>
      <xdr:rowOff>1803400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5FB6D5-2F6C-124E-933D-B42A075CC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300" y="3294529"/>
          <a:ext cx="723900" cy="176007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</xdr:row>
      <xdr:rowOff>12700</xdr:rowOff>
    </xdr:from>
    <xdr:to>
      <xdr:col>0</xdr:col>
      <xdr:colOff>1181100</xdr:colOff>
      <xdr:row>10</xdr:row>
      <xdr:rowOff>1803400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3FD2E6-53A5-1241-9D11-57791CB2A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0" y="8750300"/>
          <a:ext cx="838200" cy="1790700"/>
        </a:xfrm>
        <a:prstGeom prst="rect">
          <a:avLst/>
        </a:prstGeom>
      </xdr:spPr>
    </xdr:pic>
    <xdr:clientData/>
  </xdr:twoCellAnchor>
  <xdr:oneCellAnchor>
    <xdr:from>
      <xdr:col>0</xdr:col>
      <xdr:colOff>165036</xdr:colOff>
      <xdr:row>0</xdr:row>
      <xdr:rowOff>268111</xdr:rowOff>
    </xdr:from>
    <xdr:ext cx="1320800" cy="943941"/>
    <xdr:pic>
      <xdr:nvPicPr>
        <xdr:cNvPr id="10" name="Picture 9">
          <a:extLst>
            <a:ext uri="{FF2B5EF4-FFF2-40B4-BE49-F238E27FC236}">
              <a16:creationId xmlns:a16="http://schemas.microsoft.com/office/drawing/2014/main" id="{B4D94846-36C0-4D46-BE7B-1C57F644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036" y="268111"/>
          <a:ext cx="1320800" cy="94394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190500</xdr:rowOff>
    </xdr:from>
    <xdr:to>
      <xdr:col>0</xdr:col>
      <xdr:colOff>1498600</xdr:colOff>
      <xdr:row>6</xdr:row>
      <xdr:rowOff>1689100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13EBFC8-FE0D-A04F-B4F4-4B6D49C44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42740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266700</xdr:rowOff>
    </xdr:from>
    <xdr:to>
      <xdr:col>0</xdr:col>
      <xdr:colOff>1498600</xdr:colOff>
      <xdr:row>7</xdr:row>
      <xdr:rowOff>1765300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CD1E5B0B-EEDE-434E-9735-EB33ECC8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332400"/>
          <a:ext cx="1498600" cy="1498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228600</xdr:rowOff>
    </xdr:from>
    <xdr:to>
      <xdr:col>0</xdr:col>
      <xdr:colOff>1485900</xdr:colOff>
      <xdr:row>8</xdr:row>
      <xdr:rowOff>1714500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8692CE15-B761-F044-865B-BE646A965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1231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0</xdr:row>
      <xdr:rowOff>114300</xdr:rowOff>
    </xdr:from>
    <xdr:to>
      <xdr:col>2</xdr:col>
      <xdr:colOff>1257300</xdr:colOff>
      <xdr:row>1</xdr:row>
      <xdr:rowOff>25400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2177945-1141-F847-B9FC-48B4A3BC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0200" y="114300"/>
          <a:ext cx="2298700" cy="6223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9</xdr:row>
      <xdr:rowOff>12700</xdr:rowOff>
    </xdr:from>
    <xdr:to>
      <xdr:col>0</xdr:col>
      <xdr:colOff>1130300</xdr:colOff>
      <xdr:row>10</xdr:row>
      <xdr:rowOff>53441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E8C6E76-E8CE-6740-B3C3-0759D540F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173736000"/>
          <a:ext cx="736599" cy="1869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glocoaccents.com/collections/display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glocoaccents.com/collections/display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glocoaccents.com/collections/display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glocoaccents.com/collections/display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glocoaccents.com/collections/display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89"/>
  <sheetViews>
    <sheetView tabSelected="1" zoomScaleNormal="100" workbookViewId="0">
      <selection activeCell="T12" sqref="T12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6640625" style="34" customWidth="1"/>
    <col min="6" max="6" width="10.33203125" style="1" customWidth="1"/>
    <col min="7" max="7" width="10.33203125" style="96" customWidth="1"/>
    <col min="8" max="8" width="6.6640625" style="1" customWidth="1"/>
    <col min="9" max="9" width="10.33203125" style="1" customWidth="1"/>
    <col min="10" max="10" width="10.33203125" style="156" customWidth="1"/>
    <col min="11" max="11" width="14.1640625" style="1" customWidth="1"/>
    <col min="12" max="12" width="1.6640625" style="1" customWidth="1"/>
    <col min="13" max="13" width="9.83203125" customWidth="1"/>
    <col min="17" max="17" width="5.83203125" customWidth="1"/>
    <col min="18" max="18" width="6.6640625" customWidth="1"/>
    <col min="19" max="19" width="5.83203125" customWidth="1"/>
  </cols>
  <sheetData>
    <row r="1" spans="1:20" s="123" customFormat="1" x14ac:dyDescent="0.2">
      <c r="A1" s="118"/>
      <c r="B1" s="118"/>
      <c r="C1" s="118"/>
      <c r="D1" s="119"/>
      <c r="E1" s="120"/>
      <c r="F1" s="122"/>
      <c r="G1" s="121"/>
      <c r="H1" s="122"/>
      <c r="I1" s="122"/>
      <c r="J1" s="147"/>
      <c r="K1" s="122"/>
      <c r="L1" s="122"/>
    </row>
    <row r="2" spans="1:20" s="123" customFormat="1" ht="25" customHeight="1" x14ac:dyDescent="0.25">
      <c r="A2" s="118"/>
      <c r="B2" s="290" t="s">
        <v>695</v>
      </c>
      <c r="C2" s="290"/>
      <c r="D2" s="239" t="s">
        <v>305</v>
      </c>
      <c r="E2" s="284"/>
      <c r="F2" s="285"/>
      <c r="G2" s="285"/>
      <c r="H2" s="285"/>
      <c r="I2" s="286"/>
      <c r="J2" s="159" t="s">
        <v>696</v>
      </c>
      <c r="K2" s="194"/>
      <c r="L2" s="240"/>
    </row>
    <row r="3" spans="1:20" s="125" customFormat="1" ht="29" customHeight="1" x14ac:dyDescent="0.25">
      <c r="A3" s="124"/>
      <c r="B3" s="290"/>
      <c r="C3" s="290"/>
      <c r="D3" s="239" t="s">
        <v>680</v>
      </c>
      <c r="E3" s="284"/>
      <c r="F3" s="285"/>
      <c r="G3" s="285"/>
      <c r="H3" s="285"/>
      <c r="I3" s="285"/>
      <c r="J3" s="285"/>
      <c r="K3" s="286"/>
      <c r="L3" s="241"/>
      <c r="O3" s="106"/>
      <c r="P3" s="106"/>
      <c r="Q3" s="106"/>
      <c r="R3" s="106"/>
      <c r="S3" s="106"/>
      <c r="T3" s="106"/>
    </row>
    <row r="4" spans="1:20" s="125" customFormat="1" ht="29" customHeight="1" x14ac:dyDescent="0.25">
      <c r="A4" s="124"/>
      <c r="B4" s="290"/>
      <c r="C4" s="290"/>
      <c r="D4" s="242" t="s">
        <v>681</v>
      </c>
      <c r="E4" s="284"/>
      <c r="F4" s="285"/>
      <c r="G4" s="285"/>
      <c r="H4" s="285"/>
      <c r="I4" s="285"/>
      <c r="J4" s="285"/>
      <c r="K4" s="286"/>
      <c r="L4" s="241"/>
      <c r="M4" s="243" t="s">
        <v>682</v>
      </c>
      <c r="N4" s="244"/>
      <c r="O4" s="106"/>
      <c r="P4" s="106"/>
      <c r="Q4" s="106"/>
      <c r="R4" s="106"/>
      <c r="S4" s="106"/>
      <c r="T4" s="106"/>
    </row>
    <row r="5" spans="1:20" s="125" customFormat="1" ht="29" customHeight="1" x14ac:dyDescent="0.25">
      <c r="A5" s="124"/>
      <c r="B5" s="138"/>
      <c r="C5" s="138"/>
      <c r="D5" s="242" t="s">
        <v>683</v>
      </c>
      <c r="E5" s="284"/>
      <c r="F5" s="285"/>
      <c r="G5" s="285"/>
      <c r="H5" s="285"/>
      <c r="I5" s="285"/>
      <c r="J5" s="285"/>
      <c r="K5" s="286"/>
      <c r="L5" s="241"/>
      <c r="M5" s="245">
        <f>'table-partyware'!K4</f>
        <v>0</v>
      </c>
      <c r="N5" s="246" t="s">
        <v>684</v>
      </c>
      <c r="O5" s="106"/>
      <c r="P5" s="106"/>
      <c r="Q5" s="106"/>
      <c r="R5" s="106"/>
      <c r="S5" s="106"/>
      <c r="T5" s="106"/>
    </row>
    <row r="6" spans="1:20" s="125" customFormat="1" ht="29" customHeight="1" x14ac:dyDescent="0.25">
      <c r="A6" s="124"/>
      <c r="B6" s="138"/>
      <c r="C6" s="138"/>
      <c r="D6" s="242" t="s">
        <v>685</v>
      </c>
      <c r="E6" s="284"/>
      <c r="F6" s="285"/>
      <c r="G6" s="285"/>
      <c r="H6" s="285"/>
      <c r="I6" s="285"/>
      <c r="J6" s="285"/>
      <c r="K6" s="286"/>
      <c r="L6" s="241"/>
      <c r="M6" s="245">
        <f>balloons!K4</f>
        <v>0</v>
      </c>
      <c r="N6" s="247" t="s">
        <v>686</v>
      </c>
      <c r="O6" s="106"/>
      <c r="P6" s="106"/>
      <c r="Q6" s="106"/>
      <c r="R6" s="106"/>
      <c r="S6" s="106"/>
      <c r="T6" s="106"/>
    </row>
    <row r="7" spans="1:20" s="125" customFormat="1" ht="29" customHeight="1" x14ac:dyDescent="0.25">
      <c r="A7" s="124"/>
      <c r="B7" s="138"/>
      <c r="C7" s="138"/>
      <c r="D7" s="242" t="s">
        <v>687</v>
      </c>
      <c r="E7" s="287"/>
      <c r="F7" s="288"/>
      <c r="G7" s="288"/>
      <c r="H7" s="288"/>
      <c r="I7" s="288"/>
      <c r="J7" s="288"/>
      <c r="K7" s="289"/>
      <c r="L7" s="241"/>
      <c r="M7" s="245">
        <f>'LED Lights'!K4</f>
        <v>0</v>
      </c>
      <c r="N7" s="247" t="s">
        <v>688</v>
      </c>
      <c r="O7" s="106"/>
      <c r="P7" s="106"/>
      <c r="Q7" s="106"/>
      <c r="R7" s="106"/>
      <c r="S7" s="106"/>
      <c r="T7" s="106"/>
    </row>
    <row r="8" spans="1:20" s="125" customFormat="1" ht="30" customHeight="1" x14ac:dyDescent="0.25">
      <c r="A8" s="124"/>
      <c r="B8" s="139"/>
      <c r="C8" s="139"/>
      <c r="D8" s="248" t="s">
        <v>316</v>
      </c>
      <c r="E8" s="276"/>
      <c r="F8" s="277"/>
      <c r="G8" s="277"/>
      <c r="H8" s="277"/>
      <c r="I8" s="277"/>
      <c r="J8" s="277"/>
      <c r="K8" s="278"/>
      <c r="L8" s="249"/>
      <c r="M8" s="245">
        <f>'Cocktail Napkins'!K4</f>
        <v>0</v>
      </c>
      <c r="N8" s="247" t="s">
        <v>689</v>
      </c>
      <c r="O8" s="106"/>
      <c r="P8" s="106"/>
      <c r="Q8" s="106"/>
      <c r="R8" s="106"/>
      <c r="S8" s="106"/>
      <c r="T8" s="106"/>
    </row>
    <row r="9" spans="1:20" s="125" customFormat="1" ht="30" customHeight="1" x14ac:dyDescent="0.25">
      <c r="A9" s="124"/>
      <c r="B9" s="139"/>
      <c r="C9" s="139"/>
      <c r="D9" s="248" t="s">
        <v>690</v>
      </c>
      <c r="E9" s="279"/>
      <c r="F9" s="280"/>
      <c r="G9" s="280"/>
      <c r="H9" s="280"/>
      <c r="I9" s="280"/>
      <c r="J9" s="280"/>
      <c r="K9" s="281"/>
      <c r="L9" s="249"/>
      <c r="M9" s="245">
        <f>Drips!K4</f>
        <v>0</v>
      </c>
      <c r="N9" s="250" t="s">
        <v>691</v>
      </c>
      <c r="O9" s="106"/>
      <c r="P9" s="106"/>
      <c r="Q9" s="106"/>
      <c r="R9" s="106"/>
      <c r="S9" s="106"/>
      <c r="T9" s="106"/>
    </row>
    <row r="10" spans="1:20" s="125" customFormat="1" ht="30" customHeight="1" x14ac:dyDescent="0.25">
      <c r="A10" s="124"/>
      <c r="B10" s="139"/>
      <c r="C10" s="139"/>
      <c r="D10" s="248" t="s">
        <v>692</v>
      </c>
      <c r="E10" s="279"/>
      <c r="F10" s="281"/>
      <c r="G10" s="260"/>
      <c r="H10" s="251"/>
      <c r="I10" s="252" t="s">
        <v>693</v>
      </c>
      <c r="J10" s="279"/>
      <c r="K10" s="281"/>
      <c r="L10" s="249"/>
      <c r="M10" s="245">
        <f>ecogo!K4</f>
        <v>0</v>
      </c>
      <c r="N10" s="250" t="s">
        <v>694</v>
      </c>
      <c r="O10" s="106"/>
      <c r="P10" s="106"/>
      <c r="Q10" s="106"/>
      <c r="R10" s="106"/>
      <c r="S10" s="106"/>
      <c r="T10" s="106"/>
    </row>
    <row r="11" spans="1:20" s="125" customFormat="1" ht="9" customHeight="1" thickBot="1" x14ac:dyDescent="0.3">
      <c r="A11" s="124"/>
      <c r="B11" s="139"/>
      <c r="C11" s="139"/>
      <c r="D11" s="248"/>
      <c r="E11" s="253"/>
      <c r="F11" s="264"/>
      <c r="G11" s="253"/>
      <c r="H11" s="248"/>
      <c r="I11" s="248"/>
      <c r="J11" s="249"/>
      <c r="K11" s="249"/>
      <c r="L11" s="249"/>
      <c r="M11" s="106"/>
      <c r="N11" s="254"/>
      <c r="O11" s="106"/>
      <c r="P11" s="106"/>
      <c r="Q11" s="106"/>
      <c r="R11" s="106"/>
      <c r="S11" s="106"/>
      <c r="T11" s="106"/>
    </row>
    <row r="12" spans="1:20" s="125" customFormat="1" ht="29" customHeight="1" thickBot="1" x14ac:dyDescent="0.3">
      <c r="A12" s="124"/>
      <c r="B12" s="127"/>
      <c r="C12" s="127"/>
      <c r="D12" s="126"/>
      <c r="E12" s="127"/>
      <c r="H12" s="255"/>
      <c r="I12" s="256"/>
      <c r="J12" s="128" t="s">
        <v>309</v>
      </c>
      <c r="K12" s="257">
        <f>SUM(K15:K300)</f>
        <v>0</v>
      </c>
      <c r="L12" s="179"/>
      <c r="M12" s="258">
        <f>SUM(M5:M10)+K12</f>
        <v>0</v>
      </c>
      <c r="N12" s="106" t="s">
        <v>306</v>
      </c>
      <c r="O12" s="106"/>
      <c r="P12" s="106"/>
      <c r="Q12" s="106"/>
      <c r="R12" s="106"/>
      <c r="S12" s="106"/>
      <c r="T12" s="106"/>
    </row>
    <row r="13" spans="1:20" s="132" customFormat="1" ht="21" customHeight="1" x14ac:dyDescent="0.2">
      <c r="A13" s="130"/>
      <c r="B13" s="130"/>
      <c r="C13" s="130"/>
      <c r="D13" s="131"/>
      <c r="E13" s="130"/>
      <c r="F13" s="261"/>
      <c r="G13" s="261"/>
      <c r="H13" s="261"/>
      <c r="I13" s="261"/>
      <c r="J13" s="283" t="s">
        <v>311</v>
      </c>
      <c r="K13" s="283"/>
      <c r="L13" s="238"/>
      <c r="Q13" s="282" t="s">
        <v>20</v>
      </c>
      <c r="R13" s="282"/>
      <c r="S13" s="282"/>
    </row>
    <row r="14" spans="1:20" s="16" customFormat="1" ht="30" x14ac:dyDescent="0.2">
      <c r="A14" s="18"/>
      <c r="B14" s="17" t="s">
        <v>0</v>
      </c>
      <c r="C14" s="17" t="s">
        <v>3</v>
      </c>
      <c r="D14" s="36" t="s">
        <v>105</v>
      </c>
      <c r="E14" s="32" t="s">
        <v>101</v>
      </c>
      <c r="F14" s="263" t="s">
        <v>703</v>
      </c>
      <c r="G14" s="275" t="s">
        <v>704</v>
      </c>
      <c r="H14" s="97" t="s">
        <v>287</v>
      </c>
      <c r="I14" s="206" t="s">
        <v>288</v>
      </c>
      <c r="J14" s="149" t="s">
        <v>312</v>
      </c>
      <c r="K14" s="140" t="s">
        <v>313</v>
      </c>
      <c r="L14" s="140"/>
      <c r="M14" s="17" t="s">
        <v>286</v>
      </c>
      <c r="N14" s="17" t="s">
        <v>6</v>
      </c>
      <c r="O14" s="50" t="s">
        <v>14</v>
      </c>
      <c r="P14" s="50" t="s">
        <v>15</v>
      </c>
      <c r="Q14" s="50" t="s">
        <v>18</v>
      </c>
      <c r="R14" s="50" t="s">
        <v>19</v>
      </c>
      <c r="S14" s="50" t="s">
        <v>17</v>
      </c>
      <c r="T14" s="50" t="s">
        <v>13</v>
      </c>
    </row>
    <row r="15" spans="1:20" s="13" customFormat="1" ht="129" customHeight="1" x14ac:dyDescent="0.2">
      <c r="A15" s="15"/>
      <c r="B15" t="s">
        <v>1</v>
      </c>
      <c r="C15" s="22" t="s">
        <v>68</v>
      </c>
      <c r="D15" s="198">
        <v>885093005312</v>
      </c>
      <c r="E15" s="93">
        <v>3.99</v>
      </c>
      <c r="F15" s="265">
        <v>2.1599999999999997</v>
      </c>
      <c r="G15" s="262">
        <f>F15*0.9</f>
        <v>1.9439999999999997</v>
      </c>
      <c r="H15" s="92">
        <v>24</v>
      </c>
      <c r="I15" s="205">
        <f>ROUNDUP(G15*H15,2)</f>
        <v>46.66</v>
      </c>
      <c r="J15" s="180"/>
      <c r="K15" s="134">
        <f t="shared" ref="K15:K46" si="0">I15*J15</f>
        <v>0</v>
      </c>
      <c r="L15" s="134"/>
      <c r="M15" s="49">
        <v>24</v>
      </c>
      <c r="N15" s="49">
        <v>48</v>
      </c>
      <c r="O15">
        <v>2.2000000000000002</v>
      </c>
      <c r="P15">
        <v>2.7</v>
      </c>
      <c r="Q15">
        <v>27.7</v>
      </c>
      <c r="R15">
        <v>21.1</v>
      </c>
      <c r="S15">
        <v>26.2</v>
      </c>
      <c r="T15">
        <v>1.5092E-2</v>
      </c>
    </row>
    <row r="16" spans="1:20" s="13" customFormat="1" ht="129" customHeight="1" x14ac:dyDescent="0.2">
      <c r="A16" s="12"/>
      <c r="B16" t="s">
        <v>2</v>
      </c>
      <c r="C16" s="22" t="s">
        <v>69</v>
      </c>
      <c r="D16" s="198">
        <v>885093004209</v>
      </c>
      <c r="E16" s="93">
        <v>3.99</v>
      </c>
      <c r="F16" s="265">
        <v>2.1599999999999997</v>
      </c>
      <c r="G16" s="262">
        <f t="shared" ref="G16:G79" si="1">F16*0.9</f>
        <v>1.9439999999999997</v>
      </c>
      <c r="H16" s="92">
        <v>24</v>
      </c>
      <c r="I16" s="205">
        <f t="shared" ref="I16:I79" si="2">ROUNDUP(G16*H16,2)</f>
        <v>46.66</v>
      </c>
      <c r="J16" s="180"/>
      <c r="K16" s="134">
        <f t="shared" si="0"/>
        <v>0</v>
      </c>
      <c r="L16" s="134"/>
      <c r="M16" s="49">
        <v>24</v>
      </c>
      <c r="N16" s="49">
        <v>48</v>
      </c>
      <c r="O16">
        <v>2.2000000000000002</v>
      </c>
      <c r="P16">
        <v>2.7</v>
      </c>
      <c r="Q16">
        <v>27.7</v>
      </c>
      <c r="R16">
        <v>21.1</v>
      </c>
      <c r="S16">
        <v>26.2</v>
      </c>
      <c r="T16">
        <v>1.5092E-2</v>
      </c>
    </row>
    <row r="17" spans="1:20" s="13" customFormat="1" ht="129" customHeight="1" x14ac:dyDescent="0.2">
      <c r="A17" s="15"/>
      <c r="B17" t="s">
        <v>5</v>
      </c>
      <c r="C17" s="65" t="s">
        <v>229</v>
      </c>
      <c r="D17" s="198">
        <v>885093007217</v>
      </c>
      <c r="E17" s="93">
        <v>3.99</v>
      </c>
      <c r="F17" s="265">
        <v>2.1599999999999997</v>
      </c>
      <c r="G17" s="262">
        <f t="shared" si="1"/>
        <v>1.9439999999999997</v>
      </c>
      <c r="H17" s="92">
        <v>24</v>
      </c>
      <c r="I17" s="205">
        <f t="shared" si="2"/>
        <v>46.66</v>
      </c>
      <c r="J17" s="180"/>
      <c r="K17" s="134">
        <f t="shared" si="0"/>
        <v>0</v>
      </c>
      <c r="L17" s="134"/>
      <c r="M17" s="49">
        <v>24</v>
      </c>
      <c r="N17" s="49">
        <v>48</v>
      </c>
      <c r="O17">
        <v>2.2000000000000002</v>
      </c>
      <c r="P17">
        <v>2.7</v>
      </c>
      <c r="Q17">
        <v>27.7</v>
      </c>
      <c r="R17">
        <v>21.1</v>
      </c>
      <c r="S17">
        <v>26.2</v>
      </c>
      <c r="T17">
        <v>1.5092E-2</v>
      </c>
    </row>
    <row r="18" spans="1:20" s="13" customFormat="1" ht="129" customHeight="1" x14ac:dyDescent="0.2">
      <c r="A18" s="15"/>
      <c r="B18" t="s">
        <v>4</v>
      </c>
      <c r="C18" s="65" t="s">
        <v>230</v>
      </c>
      <c r="D18" s="198">
        <v>885093007200</v>
      </c>
      <c r="E18" s="93">
        <v>3.99</v>
      </c>
      <c r="F18" s="265">
        <v>2.1599999999999997</v>
      </c>
      <c r="G18" s="262">
        <f t="shared" si="1"/>
        <v>1.9439999999999997</v>
      </c>
      <c r="H18" s="92">
        <v>24</v>
      </c>
      <c r="I18" s="205">
        <f t="shared" si="2"/>
        <v>46.66</v>
      </c>
      <c r="J18" s="180"/>
      <c r="K18" s="134">
        <f t="shared" si="0"/>
        <v>0</v>
      </c>
      <c r="L18" s="134"/>
      <c r="M18" s="49">
        <v>24</v>
      </c>
      <c r="N18" s="49">
        <v>48</v>
      </c>
      <c r="O18">
        <v>2.2000000000000002</v>
      </c>
      <c r="P18">
        <v>2.7</v>
      </c>
      <c r="Q18">
        <v>27.7</v>
      </c>
      <c r="R18">
        <v>21.1</v>
      </c>
      <c r="S18">
        <v>26.2</v>
      </c>
      <c r="T18">
        <v>1.5092E-2</v>
      </c>
    </row>
    <row r="19" spans="1:20" s="10" customFormat="1" ht="129" customHeight="1" x14ac:dyDescent="0.2">
      <c r="A19" s="11"/>
      <c r="B19" t="s">
        <v>10</v>
      </c>
      <c r="C19" s="65" t="s">
        <v>231</v>
      </c>
      <c r="D19" s="198">
        <v>885093007378</v>
      </c>
      <c r="E19" s="93">
        <v>3.99</v>
      </c>
      <c r="F19" s="265">
        <v>2.1599999999999997</v>
      </c>
      <c r="G19" s="262">
        <f t="shared" si="1"/>
        <v>1.9439999999999997</v>
      </c>
      <c r="H19" s="92">
        <v>24</v>
      </c>
      <c r="I19" s="205">
        <f t="shared" si="2"/>
        <v>46.66</v>
      </c>
      <c r="J19" s="180"/>
      <c r="K19" s="134">
        <f t="shared" si="0"/>
        <v>0</v>
      </c>
      <c r="L19" s="134"/>
      <c r="M19" s="49">
        <v>24</v>
      </c>
      <c r="N19" s="49">
        <v>48</v>
      </c>
      <c r="O19">
        <v>2.2000000000000002</v>
      </c>
      <c r="P19">
        <v>2.7</v>
      </c>
      <c r="Q19">
        <v>27.7</v>
      </c>
      <c r="R19">
        <v>21.1</v>
      </c>
      <c r="S19">
        <v>26.2</v>
      </c>
      <c r="T19">
        <v>1.5092E-2</v>
      </c>
    </row>
    <row r="20" spans="1:20" s="10" customFormat="1" ht="129" customHeight="1" x14ac:dyDescent="0.2">
      <c r="A20" s="11"/>
      <c r="B20" t="s">
        <v>11</v>
      </c>
      <c r="C20" s="65" t="s">
        <v>234</v>
      </c>
      <c r="D20" s="198">
        <v>885093007729</v>
      </c>
      <c r="E20" s="93">
        <v>3.99</v>
      </c>
      <c r="F20" s="265">
        <v>2.1599999999999997</v>
      </c>
      <c r="G20" s="262">
        <f t="shared" si="1"/>
        <v>1.9439999999999997</v>
      </c>
      <c r="H20" s="92">
        <v>24</v>
      </c>
      <c r="I20" s="205">
        <f t="shared" si="2"/>
        <v>46.66</v>
      </c>
      <c r="J20" s="180"/>
      <c r="K20" s="134">
        <f t="shared" si="0"/>
        <v>0</v>
      </c>
      <c r="L20" s="134"/>
      <c r="M20" s="49">
        <v>24</v>
      </c>
      <c r="N20" s="49">
        <v>48</v>
      </c>
      <c r="O20">
        <v>2.2000000000000002</v>
      </c>
      <c r="P20">
        <v>2.7</v>
      </c>
      <c r="Q20">
        <v>27.7</v>
      </c>
      <c r="R20">
        <v>21.1</v>
      </c>
      <c r="S20">
        <v>26.2</v>
      </c>
      <c r="T20">
        <v>1.5092E-2</v>
      </c>
    </row>
    <row r="21" spans="1:20" s="10" customFormat="1" ht="129" customHeight="1" x14ac:dyDescent="0.2">
      <c r="A21" s="11"/>
      <c r="B21" t="s">
        <v>12</v>
      </c>
      <c r="C21" s="65" t="s">
        <v>235</v>
      </c>
      <c r="D21" s="198">
        <v>885093007712</v>
      </c>
      <c r="E21" s="93">
        <v>3.99</v>
      </c>
      <c r="F21" s="265">
        <v>2.1599999999999997</v>
      </c>
      <c r="G21" s="262">
        <f t="shared" si="1"/>
        <v>1.9439999999999997</v>
      </c>
      <c r="H21" s="92">
        <v>24</v>
      </c>
      <c r="I21" s="205">
        <f t="shared" si="2"/>
        <v>46.66</v>
      </c>
      <c r="J21" s="180"/>
      <c r="K21" s="134">
        <f t="shared" si="0"/>
        <v>0</v>
      </c>
      <c r="L21" s="134"/>
      <c r="M21" s="49">
        <v>24</v>
      </c>
      <c r="N21" s="49">
        <v>48</v>
      </c>
      <c r="O21">
        <v>2.2000000000000002</v>
      </c>
      <c r="P21">
        <v>2.7</v>
      </c>
      <c r="Q21">
        <v>27.7</v>
      </c>
      <c r="R21">
        <v>21.1</v>
      </c>
      <c r="S21">
        <v>26.2</v>
      </c>
      <c r="T21">
        <v>1.5092E-2</v>
      </c>
    </row>
    <row r="22" spans="1:20" s="10" customFormat="1" ht="129" customHeight="1" x14ac:dyDescent="0.2">
      <c r="A22" s="11"/>
      <c r="B22" t="s">
        <v>7</v>
      </c>
      <c r="C22" s="65" t="s">
        <v>232</v>
      </c>
      <c r="D22" s="198">
        <v>885093007255</v>
      </c>
      <c r="E22" s="93">
        <v>4.25</v>
      </c>
      <c r="F22" s="265">
        <v>2.2999999999999998</v>
      </c>
      <c r="G22" s="262">
        <f t="shared" si="1"/>
        <v>2.0699999999999998</v>
      </c>
      <c r="H22" s="92">
        <v>24</v>
      </c>
      <c r="I22" s="205">
        <f t="shared" si="2"/>
        <v>49.68</v>
      </c>
      <c r="J22" s="180"/>
      <c r="K22" s="134">
        <f t="shared" si="0"/>
        <v>0</v>
      </c>
      <c r="L22" s="134"/>
      <c r="M22" s="49">
        <v>24</v>
      </c>
      <c r="N22" s="49">
        <v>48</v>
      </c>
      <c r="O22">
        <v>2.2000000000000002</v>
      </c>
      <c r="P22">
        <v>2.7</v>
      </c>
      <c r="Q22">
        <v>27.7</v>
      </c>
      <c r="R22">
        <v>21.1</v>
      </c>
      <c r="S22">
        <v>26.2</v>
      </c>
      <c r="T22">
        <v>1.5092E-2</v>
      </c>
    </row>
    <row r="23" spans="1:20" s="10" customFormat="1" ht="129" customHeight="1" x14ac:dyDescent="0.2">
      <c r="A23" s="11"/>
      <c r="B23" t="s">
        <v>8</v>
      </c>
      <c r="C23" s="65" t="s">
        <v>233</v>
      </c>
      <c r="D23" s="198">
        <v>885093007262</v>
      </c>
      <c r="E23" s="93">
        <v>4.25</v>
      </c>
      <c r="F23" s="265">
        <v>2.2999999999999998</v>
      </c>
      <c r="G23" s="262">
        <f t="shared" si="1"/>
        <v>2.0699999999999998</v>
      </c>
      <c r="H23" s="92">
        <v>24</v>
      </c>
      <c r="I23" s="205">
        <f t="shared" si="2"/>
        <v>49.68</v>
      </c>
      <c r="J23" s="180"/>
      <c r="K23" s="134">
        <f t="shared" si="0"/>
        <v>0</v>
      </c>
      <c r="L23" s="134"/>
      <c r="M23" s="49">
        <v>24</v>
      </c>
      <c r="N23" s="49">
        <v>48</v>
      </c>
      <c r="O23">
        <v>2.2000000000000002</v>
      </c>
      <c r="P23">
        <v>2.7</v>
      </c>
      <c r="Q23">
        <v>27.7</v>
      </c>
      <c r="R23">
        <v>21.1</v>
      </c>
      <c r="S23">
        <v>26.2</v>
      </c>
      <c r="T23">
        <v>1.5092E-2</v>
      </c>
    </row>
    <row r="24" spans="1:20" s="10" customFormat="1" ht="129" customHeight="1" x14ac:dyDescent="0.2">
      <c r="A24" s="11"/>
      <c r="B24" t="s">
        <v>102</v>
      </c>
      <c r="C24" s="65" t="s">
        <v>236</v>
      </c>
      <c r="D24" s="198">
        <v>885093007279</v>
      </c>
      <c r="E24" s="93">
        <v>4.25</v>
      </c>
      <c r="F24" s="265">
        <v>2.2999999999999998</v>
      </c>
      <c r="G24" s="262">
        <f t="shared" si="1"/>
        <v>2.0699999999999998</v>
      </c>
      <c r="H24" s="92">
        <v>24</v>
      </c>
      <c r="I24" s="205">
        <f t="shared" si="2"/>
        <v>49.68</v>
      </c>
      <c r="J24" s="180"/>
      <c r="K24" s="134">
        <f t="shared" si="0"/>
        <v>0</v>
      </c>
      <c r="L24" s="134"/>
      <c r="M24" s="49">
        <v>24</v>
      </c>
      <c r="N24" s="49">
        <v>48</v>
      </c>
      <c r="O24">
        <v>2.2000000000000002</v>
      </c>
      <c r="P24">
        <v>2.7</v>
      </c>
      <c r="Q24">
        <v>27.7</v>
      </c>
      <c r="R24">
        <v>21.1</v>
      </c>
      <c r="S24">
        <v>26.2</v>
      </c>
      <c r="T24">
        <v>1.5092E-2</v>
      </c>
    </row>
    <row r="25" spans="1:20" s="10" customFormat="1" ht="129" customHeight="1" x14ac:dyDescent="0.2">
      <c r="A25" s="11"/>
      <c r="B25" t="s">
        <v>99</v>
      </c>
      <c r="C25" s="65" t="s">
        <v>237</v>
      </c>
      <c r="D25" s="198">
        <v>885093007323</v>
      </c>
      <c r="E25" s="93">
        <v>5.99</v>
      </c>
      <c r="F25" s="265">
        <v>3.2399999999999998</v>
      </c>
      <c r="G25" s="262">
        <f t="shared" si="1"/>
        <v>2.9159999999999999</v>
      </c>
      <c r="H25" s="92">
        <v>12</v>
      </c>
      <c r="I25" s="205">
        <f t="shared" si="2"/>
        <v>35</v>
      </c>
      <c r="J25" s="180"/>
      <c r="K25" s="134">
        <f t="shared" si="0"/>
        <v>0</v>
      </c>
      <c r="L25" s="134"/>
      <c r="M25" s="49">
        <v>24</v>
      </c>
      <c r="N25" s="49">
        <v>48</v>
      </c>
      <c r="O25">
        <v>2.4</v>
      </c>
      <c r="P25">
        <v>3.3</v>
      </c>
      <c r="Q25">
        <v>32.700000000000003</v>
      </c>
      <c r="R25">
        <v>29.1</v>
      </c>
      <c r="S25">
        <v>18.3</v>
      </c>
      <c r="T25">
        <v>1.7413731000000002E-2</v>
      </c>
    </row>
    <row r="26" spans="1:20" s="10" customFormat="1" ht="129" customHeight="1" x14ac:dyDescent="0.2">
      <c r="A26" s="11"/>
      <c r="B26" t="s">
        <v>192</v>
      </c>
      <c r="C26" s="22" t="s">
        <v>65</v>
      </c>
      <c r="D26" s="198">
        <v>885093005954</v>
      </c>
      <c r="E26" s="93">
        <v>4.49</v>
      </c>
      <c r="F26" s="265">
        <v>2.4299999999999997</v>
      </c>
      <c r="G26" s="262">
        <f t="shared" si="1"/>
        <v>2.1869999999999998</v>
      </c>
      <c r="H26" s="92">
        <v>12</v>
      </c>
      <c r="I26" s="205">
        <f t="shared" si="2"/>
        <v>26.25</v>
      </c>
      <c r="J26" s="180"/>
      <c r="K26" s="134">
        <f t="shared" si="0"/>
        <v>0</v>
      </c>
      <c r="L26" s="134"/>
      <c r="M26" s="49">
        <v>24</v>
      </c>
      <c r="N26" s="49">
        <v>48</v>
      </c>
      <c r="O26">
        <v>2.4</v>
      </c>
      <c r="P26">
        <v>3.3</v>
      </c>
      <c r="Q26">
        <v>32.700000000000003</v>
      </c>
      <c r="R26">
        <v>29.1</v>
      </c>
      <c r="S26">
        <v>18.3</v>
      </c>
      <c r="T26">
        <v>1.7413731000000002E-2</v>
      </c>
    </row>
    <row r="27" spans="1:20" s="13" customFormat="1" ht="129" customHeight="1" x14ac:dyDescent="0.2">
      <c r="A27" s="15"/>
      <c r="B27" t="s">
        <v>100</v>
      </c>
      <c r="C27" s="22" t="s">
        <v>66</v>
      </c>
      <c r="D27" s="198">
        <v>885093006111</v>
      </c>
      <c r="E27" s="93">
        <v>4.99</v>
      </c>
      <c r="F27" s="265">
        <v>2.6999999999999997</v>
      </c>
      <c r="G27" s="262">
        <f t="shared" si="1"/>
        <v>2.4299999999999997</v>
      </c>
      <c r="H27" s="92">
        <v>20</v>
      </c>
      <c r="I27" s="205">
        <f t="shared" si="2"/>
        <v>48.6</v>
      </c>
      <c r="J27" s="180"/>
      <c r="K27" s="134">
        <f t="shared" si="0"/>
        <v>0</v>
      </c>
      <c r="L27" s="134"/>
      <c r="M27" s="49">
        <v>20</v>
      </c>
      <c r="N27" s="49">
        <v>40</v>
      </c>
      <c r="O27">
        <v>2.4</v>
      </c>
      <c r="P27">
        <v>2.9</v>
      </c>
      <c r="Q27">
        <v>28</v>
      </c>
      <c r="R27">
        <v>21.5</v>
      </c>
      <c r="S27">
        <v>27.2</v>
      </c>
      <c r="T27">
        <v>1.6374400000000001E-2</v>
      </c>
    </row>
    <row r="28" spans="1:20" s="8" customFormat="1" ht="129" customHeight="1" x14ac:dyDescent="0.2">
      <c r="A28" s="9"/>
      <c r="B28" s="44" t="s">
        <v>44</v>
      </c>
      <c r="C28" s="22" t="s">
        <v>67</v>
      </c>
      <c r="D28" s="198">
        <v>885093009037</v>
      </c>
      <c r="E28" s="93">
        <v>4.99</v>
      </c>
      <c r="F28" s="265">
        <v>2.6999999999999997</v>
      </c>
      <c r="G28" s="262">
        <f t="shared" si="1"/>
        <v>2.4299999999999997</v>
      </c>
      <c r="H28" s="92">
        <v>20</v>
      </c>
      <c r="I28" s="205">
        <f t="shared" si="2"/>
        <v>48.6</v>
      </c>
      <c r="J28" s="180"/>
      <c r="K28" s="134">
        <f t="shared" si="0"/>
        <v>0</v>
      </c>
      <c r="L28" s="134"/>
      <c r="M28" s="49">
        <v>20</v>
      </c>
      <c r="N28" s="49">
        <v>40</v>
      </c>
      <c r="O28">
        <v>2.4</v>
      </c>
      <c r="P28">
        <v>2.9</v>
      </c>
      <c r="Q28">
        <v>28</v>
      </c>
      <c r="R28">
        <v>21.5</v>
      </c>
      <c r="S28">
        <v>27.2</v>
      </c>
      <c r="T28">
        <v>1.6374400000000001E-2</v>
      </c>
    </row>
    <row r="29" spans="1:20" s="10" customFormat="1" ht="129" customHeight="1" x14ac:dyDescent="0.2">
      <c r="A29" s="11"/>
      <c r="B29" s="44" t="s">
        <v>197</v>
      </c>
      <c r="C29" s="14" t="s">
        <v>9</v>
      </c>
      <c r="D29" s="198"/>
      <c r="E29" s="93">
        <v>2.99</v>
      </c>
      <c r="F29" s="265">
        <v>1.62</v>
      </c>
      <c r="G29" s="262">
        <f t="shared" si="1"/>
        <v>1.4580000000000002</v>
      </c>
      <c r="H29" s="92">
        <v>4</v>
      </c>
      <c r="I29" s="205">
        <f t="shared" si="2"/>
        <v>5.84</v>
      </c>
      <c r="J29" s="180"/>
      <c r="K29" s="134">
        <f t="shared" si="0"/>
        <v>0</v>
      </c>
      <c r="L29" s="134"/>
      <c r="M29" s="49">
        <v>4</v>
      </c>
      <c r="N29" s="49">
        <v>40</v>
      </c>
      <c r="O29">
        <v>0.8</v>
      </c>
      <c r="P29">
        <v>1.3</v>
      </c>
      <c r="Q29">
        <v>30</v>
      </c>
      <c r="R29">
        <v>28</v>
      </c>
      <c r="S29">
        <v>14.5</v>
      </c>
      <c r="T29">
        <v>1.218E-2</v>
      </c>
    </row>
    <row r="30" spans="1:20" s="13" customFormat="1" ht="17" x14ac:dyDescent="0.2">
      <c r="A30" s="15"/>
      <c r="B30" s="45" t="s">
        <v>151</v>
      </c>
      <c r="C30" s="35" t="s">
        <v>171</v>
      </c>
      <c r="D30" s="198">
        <v>885093006203</v>
      </c>
      <c r="E30" s="93">
        <v>2.99</v>
      </c>
      <c r="F30" s="265">
        <v>1.62</v>
      </c>
      <c r="G30" s="262">
        <f t="shared" si="1"/>
        <v>1.4580000000000002</v>
      </c>
      <c r="H30" s="92">
        <v>4</v>
      </c>
      <c r="I30" s="205">
        <f t="shared" si="2"/>
        <v>5.84</v>
      </c>
      <c r="J30" s="180"/>
      <c r="K30" s="134">
        <f t="shared" si="0"/>
        <v>0</v>
      </c>
      <c r="L30" s="134"/>
      <c r="M30" s="49">
        <v>4</v>
      </c>
      <c r="N30" s="49">
        <v>40</v>
      </c>
      <c r="O30">
        <v>0.8</v>
      </c>
      <c r="P30">
        <v>1.3</v>
      </c>
      <c r="Q30">
        <v>30</v>
      </c>
      <c r="R30">
        <v>28</v>
      </c>
      <c r="S30">
        <v>14.5</v>
      </c>
      <c r="T30">
        <v>1.218E-2</v>
      </c>
    </row>
    <row r="31" spans="1:20" s="13" customFormat="1" ht="17" x14ac:dyDescent="0.2">
      <c r="A31" s="15"/>
      <c r="B31" s="45" t="s">
        <v>152</v>
      </c>
      <c r="C31" s="35" t="s">
        <v>172</v>
      </c>
      <c r="D31" s="198">
        <v>885093006210</v>
      </c>
      <c r="E31" s="93">
        <v>2.99</v>
      </c>
      <c r="F31" s="265">
        <v>1.62</v>
      </c>
      <c r="G31" s="262">
        <f t="shared" si="1"/>
        <v>1.4580000000000002</v>
      </c>
      <c r="H31" s="92">
        <v>4</v>
      </c>
      <c r="I31" s="205">
        <f t="shared" si="2"/>
        <v>5.84</v>
      </c>
      <c r="J31" s="180"/>
      <c r="K31" s="134">
        <f t="shared" si="0"/>
        <v>0</v>
      </c>
      <c r="L31" s="134"/>
      <c r="M31" s="49">
        <v>4</v>
      </c>
      <c r="N31" s="49">
        <v>40</v>
      </c>
      <c r="O31">
        <v>0.8</v>
      </c>
      <c r="P31">
        <v>1.3</v>
      </c>
      <c r="Q31">
        <v>30</v>
      </c>
      <c r="R31">
        <v>28</v>
      </c>
      <c r="S31">
        <v>14.5</v>
      </c>
      <c r="T31">
        <v>1.218E-2</v>
      </c>
    </row>
    <row r="32" spans="1:20" s="13" customFormat="1" ht="17" x14ac:dyDescent="0.2">
      <c r="A32" s="15"/>
      <c r="B32" s="45" t="s">
        <v>153</v>
      </c>
      <c r="C32" s="35" t="s">
        <v>173</v>
      </c>
      <c r="D32" s="198">
        <v>885093006227</v>
      </c>
      <c r="E32" s="93">
        <v>2.99</v>
      </c>
      <c r="F32" s="265">
        <v>1.62</v>
      </c>
      <c r="G32" s="262">
        <f t="shared" si="1"/>
        <v>1.4580000000000002</v>
      </c>
      <c r="H32" s="92">
        <v>4</v>
      </c>
      <c r="I32" s="205">
        <f t="shared" si="2"/>
        <v>5.84</v>
      </c>
      <c r="J32" s="180"/>
      <c r="K32" s="134">
        <f t="shared" si="0"/>
        <v>0</v>
      </c>
      <c r="L32" s="134"/>
      <c r="M32" s="49">
        <v>4</v>
      </c>
      <c r="N32" s="49">
        <v>40</v>
      </c>
      <c r="O32">
        <v>0.8</v>
      </c>
      <c r="P32">
        <v>1.3</v>
      </c>
      <c r="Q32">
        <v>30</v>
      </c>
      <c r="R32">
        <v>28</v>
      </c>
      <c r="S32">
        <v>14.5</v>
      </c>
      <c r="T32">
        <v>1.218E-2</v>
      </c>
    </row>
    <row r="33" spans="1:20" s="13" customFormat="1" ht="17" x14ac:dyDescent="0.2">
      <c r="A33" s="15"/>
      <c r="B33" s="45" t="s">
        <v>154</v>
      </c>
      <c r="C33" s="35" t="s">
        <v>174</v>
      </c>
      <c r="D33" s="198">
        <v>885093006234</v>
      </c>
      <c r="E33" s="93">
        <v>2.99</v>
      </c>
      <c r="F33" s="265">
        <v>1.62</v>
      </c>
      <c r="G33" s="262">
        <f t="shared" si="1"/>
        <v>1.4580000000000002</v>
      </c>
      <c r="H33" s="92">
        <v>4</v>
      </c>
      <c r="I33" s="205">
        <f t="shared" si="2"/>
        <v>5.84</v>
      </c>
      <c r="J33" s="180"/>
      <c r="K33" s="134">
        <f t="shared" si="0"/>
        <v>0</v>
      </c>
      <c r="L33" s="134"/>
      <c r="M33" s="49">
        <v>4</v>
      </c>
      <c r="N33" s="49">
        <v>40</v>
      </c>
      <c r="O33">
        <v>0.8</v>
      </c>
      <c r="P33">
        <v>1.3</v>
      </c>
      <c r="Q33">
        <v>30</v>
      </c>
      <c r="R33">
        <v>28</v>
      </c>
      <c r="S33">
        <v>14.5</v>
      </c>
      <c r="T33">
        <v>1.218E-2</v>
      </c>
    </row>
    <row r="34" spans="1:20" s="13" customFormat="1" ht="17" x14ac:dyDescent="0.2">
      <c r="A34" s="15"/>
      <c r="B34" s="45" t="s">
        <v>155</v>
      </c>
      <c r="C34" s="35" t="s">
        <v>175</v>
      </c>
      <c r="D34" s="198">
        <v>885093006241</v>
      </c>
      <c r="E34" s="93">
        <v>2.99</v>
      </c>
      <c r="F34" s="265">
        <v>1.62</v>
      </c>
      <c r="G34" s="262">
        <f t="shared" si="1"/>
        <v>1.4580000000000002</v>
      </c>
      <c r="H34" s="92">
        <v>4</v>
      </c>
      <c r="I34" s="205">
        <f t="shared" si="2"/>
        <v>5.84</v>
      </c>
      <c r="J34" s="180"/>
      <c r="K34" s="134">
        <f t="shared" si="0"/>
        <v>0</v>
      </c>
      <c r="L34" s="134"/>
      <c r="M34" s="49">
        <v>4</v>
      </c>
      <c r="N34" s="49">
        <v>40</v>
      </c>
      <c r="O34">
        <v>0.8</v>
      </c>
      <c r="P34">
        <v>1.3</v>
      </c>
      <c r="Q34">
        <v>30</v>
      </c>
      <c r="R34">
        <v>28</v>
      </c>
      <c r="S34">
        <v>14.5</v>
      </c>
      <c r="T34">
        <v>1.218E-2</v>
      </c>
    </row>
    <row r="35" spans="1:20" s="13" customFormat="1" ht="17" x14ac:dyDescent="0.2">
      <c r="A35" s="15"/>
      <c r="B35" s="45" t="s">
        <v>156</v>
      </c>
      <c r="C35" s="35" t="s">
        <v>176</v>
      </c>
      <c r="D35" s="198">
        <v>885093006258</v>
      </c>
      <c r="E35" s="93">
        <v>2.99</v>
      </c>
      <c r="F35" s="265">
        <v>1.62</v>
      </c>
      <c r="G35" s="262">
        <f t="shared" si="1"/>
        <v>1.4580000000000002</v>
      </c>
      <c r="H35" s="92">
        <v>4</v>
      </c>
      <c r="I35" s="205">
        <f t="shared" si="2"/>
        <v>5.84</v>
      </c>
      <c r="J35" s="180"/>
      <c r="K35" s="134">
        <f t="shared" si="0"/>
        <v>0</v>
      </c>
      <c r="L35" s="134"/>
      <c r="M35" s="49">
        <v>4</v>
      </c>
      <c r="N35" s="49">
        <v>40</v>
      </c>
      <c r="O35">
        <v>0.8</v>
      </c>
      <c r="P35">
        <v>1.3</v>
      </c>
      <c r="Q35">
        <v>30</v>
      </c>
      <c r="R35">
        <v>28</v>
      </c>
      <c r="S35">
        <v>14.5</v>
      </c>
      <c r="T35">
        <v>1.218E-2</v>
      </c>
    </row>
    <row r="36" spans="1:20" s="13" customFormat="1" ht="17" x14ac:dyDescent="0.2">
      <c r="A36" s="15"/>
      <c r="B36" s="45" t="s">
        <v>157</v>
      </c>
      <c r="C36" s="35" t="s">
        <v>177</v>
      </c>
      <c r="D36" s="198">
        <v>885093006128</v>
      </c>
      <c r="E36" s="93">
        <v>2.99</v>
      </c>
      <c r="F36" s="265">
        <v>1.62</v>
      </c>
      <c r="G36" s="262">
        <f t="shared" si="1"/>
        <v>1.4580000000000002</v>
      </c>
      <c r="H36" s="92">
        <v>4</v>
      </c>
      <c r="I36" s="205">
        <f t="shared" si="2"/>
        <v>5.84</v>
      </c>
      <c r="J36" s="180"/>
      <c r="K36" s="134">
        <f t="shared" si="0"/>
        <v>0</v>
      </c>
      <c r="L36" s="134"/>
      <c r="M36" s="49">
        <v>4</v>
      </c>
      <c r="N36" s="49">
        <v>40</v>
      </c>
      <c r="O36">
        <v>0.8</v>
      </c>
      <c r="P36">
        <v>1.3</v>
      </c>
      <c r="Q36">
        <v>30</v>
      </c>
      <c r="R36">
        <v>28</v>
      </c>
      <c r="S36">
        <v>14.5</v>
      </c>
      <c r="T36">
        <v>1.218E-2</v>
      </c>
    </row>
    <row r="37" spans="1:20" s="13" customFormat="1" ht="17" x14ac:dyDescent="0.2">
      <c r="A37" s="15"/>
      <c r="B37" s="45" t="s">
        <v>158</v>
      </c>
      <c r="C37" s="35" t="s">
        <v>178</v>
      </c>
      <c r="D37" s="198">
        <v>885093006135</v>
      </c>
      <c r="E37" s="93">
        <v>2.99</v>
      </c>
      <c r="F37" s="265">
        <v>1.62</v>
      </c>
      <c r="G37" s="262">
        <f t="shared" si="1"/>
        <v>1.4580000000000002</v>
      </c>
      <c r="H37" s="92">
        <v>4</v>
      </c>
      <c r="I37" s="205">
        <f t="shared" si="2"/>
        <v>5.84</v>
      </c>
      <c r="J37" s="180"/>
      <c r="K37" s="134">
        <f t="shared" si="0"/>
        <v>0</v>
      </c>
      <c r="L37" s="134"/>
      <c r="M37" s="49">
        <v>4</v>
      </c>
      <c r="N37" s="49">
        <v>40</v>
      </c>
      <c r="O37">
        <v>0.8</v>
      </c>
      <c r="P37">
        <v>1.3</v>
      </c>
      <c r="Q37">
        <v>30</v>
      </c>
      <c r="R37">
        <v>28</v>
      </c>
      <c r="S37">
        <v>14.5</v>
      </c>
      <c r="T37">
        <v>1.218E-2</v>
      </c>
    </row>
    <row r="38" spans="1:20" s="13" customFormat="1" ht="17" x14ac:dyDescent="0.2">
      <c r="A38" s="15"/>
      <c r="B38" s="45" t="s">
        <v>159</v>
      </c>
      <c r="C38" s="35" t="s">
        <v>179</v>
      </c>
      <c r="D38" s="198">
        <v>885093006265</v>
      </c>
      <c r="E38" s="93">
        <v>2.99</v>
      </c>
      <c r="F38" s="265">
        <v>1.62</v>
      </c>
      <c r="G38" s="262">
        <f t="shared" si="1"/>
        <v>1.4580000000000002</v>
      </c>
      <c r="H38" s="92">
        <v>4</v>
      </c>
      <c r="I38" s="205">
        <f t="shared" si="2"/>
        <v>5.84</v>
      </c>
      <c r="J38" s="180"/>
      <c r="K38" s="134">
        <f t="shared" si="0"/>
        <v>0</v>
      </c>
      <c r="L38" s="134"/>
      <c r="M38" s="49">
        <v>4</v>
      </c>
      <c r="N38" s="49">
        <v>40</v>
      </c>
      <c r="O38">
        <v>0.8</v>
      </c>
      <c r="P38">
        <v>1.3</v>
      </c>
      <c r="Q38">
        <v>30</v>
      </c>
      <c r="R38">
        <v>28</v>
      </c>
      <c r="S38">
        <v>14.5</v>
      </c>
      <c r="T38">
        <v>1.218E-2</v>
      </c>
    </row>
    <row r="39" spans="1:20" s="13" customFormat="1" ht="17" x14ac:dyDescent="0.2">
      <c r="A39" s="15"/>
      <c r="B39" s="45" t="s">
        <v>160</v>
      </c>
      <c r="C39" s="35" t="s">
        <v>180</v>
      </c>
      <c r="D39" s="198">
        <v>885093006272</v>
      </c>
      <c r="E39" s="93">
        <v>2.99</v>
      </c>
      <c r="F39" s="265">
        <v>1.62</v>
      </c>
      <c r="G39" s="262">
        <f t="shared" si="1"/>
        <v>1.4580000000000002</v>
      </c>
      <c r="H39" s="92">
        <v>4</v>
      </c>
      <c r="I39" s="205">
        <f t="shared" si="2"/>
        <v>5.84</v>
      </c>
      <c r="J39" s="180"/>
      <c r="K39" s="134">
        <f t="shared" si="0"/>
        <v>0</v>
      </c>
      <c r="L39" s="134"/>
      <c r="M39" s="49">
        <v>4</v>
      </c>
      <c r="N39" s="49">
        <v>40</v>
      </c>
      <c r="O39">
        <v>0.8</v>
      </c>
      <c r="P39">
        <v>1.3</v>
      </c>
      <c r="Q39">
        <v>30</v>
      </c>
      <c r="R39">
        <v>28</v>
      </c>
      <c r="S39">
        <v>14.5</v>
      </c>
      <c r="T39">
        <v>1.218E-2</v>
      </c>
    </row>
    <row r="40" spans="1:20" s="13" customFormat="1" ht="17" x14ac:dyDescent="0.2">
      <c r="A40" s="15"/>
      <c r="B40" s="45" t="s">
        <v>161</v>
      </c>
      <c r="C40" s="35" t="s">
        <v>181</v>
      </c>
      <c r="D40" s="198">
        <v>885093006289</v>
      </c>
      <c r="E40" s="93">
        <v>2.99</v>
      </c>
      <c r="F40" s="265">
        <v>1.62</v>
      </c>
      <c r="G40" s="262">
        <f t="shared" si="1"/>
        <v>1.4580000000000002</v>
      </c>
      <c r="H40" s="92">
        <v>4</v>
      </c>
      <c r="I40" s="205">
        <f t="shared" si="2"/>
        <v>5.84</v>
      </c>
      <c r="J40" s="180"/>
      <c r="K40" s="134">
        <f t="shared" si="0"/>
        <v>0</v>
      </c>
      <c r="L40" s="134"/>
      <c r="M40" s="49">
        <v>4</v>
      </c>
      <c r="N40" s="49">
        <v>40</v>
      </c>
      <c r="O40">
        <v>0.8</v>
      </c>
      <c r="P40">
        <v>1.3</v>
      </c>
      <c r="Q40">
        <v>30</v>
      </c>
      <c r="R40">
        <v>28</v>
      </c>
      <c r="S40">
        <v>14.5</v>
      </c>
      <c r="T40">
        <v>1.218E-2</v>
      </c>
    </row>
    <row r="41" spans="1:20" s="13" customFormat="1" ht="17" x14ac:dyDescent="0.2">
      <c r="A41" s="15"/>
      <c r="B41" s="45" t="s">
        <v>162</v>
      </c>
      <c r="C41" s="35" t="s">
        <v>182</v>
      </c>
      <c r="D41" s="198">
        <v>885093006296</v>
      </c>
      <c r="E41" s="93">
        <v>2.99</v>
      </c>
      <c r="F41" s="265">
        <v>1.62</v>
      </c>
      <c r="G41" s="262">
        <f t="shared" si="1"/>
        <v>1.4580000000000002</v>
      </c>
      <c r="H41" s="92">
        <v>4</v>
      </c>
      <c r="I41" s="205">
        <f t="shared" si="2"/>
        <v>5.84</v>
      </c>
      <c r="J41" s="180"/>
      <c r="K41" s="134">
        <f t="shared" si="0"/>
        <v>0</v>
      </c>
      <c r="L41" s="134"/>
      <c r="M41" s="49">
        <v>4</v>
      </c>
      <c r="N41" s="49">
        <v>40</v>
      </c>
      <c r="O41">
        <v>0.8</v>
      </c>
      <c r="P41">
        <v>1.3</v>
      </c>
      <c r="Q41">
        <v>30</v>
      </c>
      <c r="R41">
        <v>28</v>
      </c>
      <c r="S41">
        <v>14.5</v>
      </c>
      <c r="T41">
        <v>1.218E-2</v>
      </c>
    </row>
    <row r="42" spans="1:20" s="13" customFormat="1" ht="17" x14ac:dyDescent="0.2">
      <c r="A42" s="15"/>
      <c r="B42" s="45" t="s">
        <v>163</v>
      </c>
      <c r="C42" s="35" t="s">
        <v>183</v>
      </c>
      <c r="D42" s="198">
        <v>885093006142</v>
      </c>
      <c r="E42" s="93">
        <v>2.99</v>
      </c>
      <c r="F42" s="265">
        <v>1.62</v>
      </c>
      <c r="G42" s="262">
        <f t="shared" si="1"/>
        <v>1.4580000000000002</v>
      </c>
      <c r="H42" s="92">
        <v>4</v>
      </c>
      <c r="I42" s="205">
        <f t="shared" si="2"/>
        <v>5.84</v>
      </c>
      <c r="J42" s="180"/>
      <c r="K42" s="134">
        <f t="shared" si="0"/>
        <v>0</v>
      </c>
      <c r="L42" s="134"/>
      <c r="M42" s="49">
        <v>4</v>
      </c>
      <c r="N42" s="49">
        <v>40</v>
      </c>
      <c r="O42">
        <v>0.8</v>
      </c>
      <c r="P42">
        <v>1.3</v>
      </c>
      <c r="Q42">
        <v>30</v>
      </c>
      <c r="R42">
        <v>28</v>
      </c>
      <c r="S42">
        <v>14.5</v>
      </c>
      <c r="T42">
        <v>1.218E-2</v>
      </c>
    </row>
    <row r="43" spans="1:20" s="13" customFormat="1" ht="17" x14ac:dyDescent="0.2">
      <c r="A43" s="15"/>
      <c r="B43" s="45" t="s">
        <v>164</v>
      </c>
      <c r="C43" s="35" t="s">
        <v>184</v>
      </c>
      <c r="D43" s="198">
        <v>885093006159</v>
      </c>
      <c r="E43" s="93">
        <v>2.99</v>
      </c>
      <c r="F43" s="265">
        <v>1.62</v>
      </c>
      <c r="G43" s="262">
        <f t="shared" si="1"/>
        <v>1.4580000000000002</v>
      </c>
      <c r="H43" s="92">
        <v>4</v>
      </c>
      <c r="I43" s="205">
        <f t="shared" si="2"/>
        <v>5.84</v>
      </c>
      <c r="J43" s="180"/>
      <c r="K43" s="134">
        <f t="shared" si="0"/>
        <v>0</v>
      </c>
      <c r="L43" s="134"/>
      <c r="M43" s="49">
        <v>4</v>
      </c>
      <c r="N43" s="49">
        <v>40</v>
      </c>
      <c r="O43">
        <v>0.8</v>
      </c>
      <c r="P43">
        <v>1.3</v>
      </c>
      <c r="Q43">
        <v>30</v>
      </c>
      <c r="R43">
        <v>28</v>
      </c>
      <c r="S43">
        <v>14.5</v>
      </c>
      <c r="T43">
        <v>1.218E-2</v>
      </c>
    </row>
    <row r="44" spans="1:20" s="13" customFormat="1" ht="17" x14ac:dyDescent="0.2">
      <c r="A44" s="15"/>
      <c r="B44" s="45" t="s">
        <v>165</v>
      </c>
      <c r="C44" s="35" t="s">
        <v>185</v>
      </c>
      <c r="D44" s="198">
        <v>885093006302</v>
      </c>
      <c r="E44" s="93">
        <v>2.99</v>
      </c>
      <c r="F44" s="265">
        <v>1.62</v>
      </c>
      <c r="G44" s="262">
        <f t="shared" si="1"/>
        <v>1.4580000000000002</v>
      </c>
      <c r="H44" s="92">
        <v>4</v>
      </c>
      <c r="I44" s="205">
        <f t="shared" si="2"/>
        <v>5.84</v>
      </c>
      <c r="J44" s="180"/>
      <c r="K44" s="134">
        <f t="shared" si="0"/>
        <v>0</v>
      </c>
      <c r="L44" s="134"/>
      <c r="M44" s="49">
        <v>4</v>
      </c>
      <c r="N44" s="49">
        <v>40</v>
      </c>
      <c r="O44">
        <v>0.8</v>
      </c>
      <c r="P44">
        <v>1.3</v>
      </c>
      <c r="Q44">
        <v>30</v>
      </c>
      <c r="R44">
        <v>28</v>
      </c>
      <c r="S44">
        <v>14.5</v>
      </c>
      <c r="T44">
        <v>1.218E-2</v>
      </c>
    </row>
    <row r="45" spans="1:20" s="13" customFormat="1" ht="17" x14ac:dyDescent="0.2">
      <c r="A45" s="15"/>
      <c r="B45" s="45" t="s">
        <v>166</v>
      </c>
      <c r="C45" s="35" t="s">
        <v>186</v>
      </c>
      <c r="D45" s="198">
        <v>885093006319</v>
      </c>
      <c r="E45" s="93">
        <v>2.99</v>
      </c>
      <c r="F45" s="265">
        <v>1.62</v>
      </c>
      <c r="G45" s="262">
        <f t="shared" si="1"/>
        <v>1.4580000000000002</v>
      </c>
      <c r="H45" s="92">
        <v>4</v>
      </c>
      <c r="I45" s="205">
        <f t="shared" si="2"/>
        <v>5.84</v>
      </c>
      <c r="J45" s="180"/>
      <c r="K45" s="134">
        <f t="shared" si="0"/>
        <v>0</v>
      </c>
      <c r="L45" s="134"/>
      <c r="M45" s="49">
        <v>4</v>
      </c>
      <c r="N45" s="49">
        <v>40</v>
      </c>
      <c r="O45">
        <v>0.8</v>
      </c>
      <c r="P45">
        <v>1.3</v>
      </c>
      <c r="Q45">
        <v>30</v>
      </c>
      <c r="R45">
        <v>28</v>
      </c>
      <c r="S45">
        <v>14.5</v>
      </c>
      <c r="T45">
        <v>1.218E-2</v>
      </c>
    </row>
    <row r="46" spans="1:20" s="13" customFormat="1" ht="17" x14ac:dyDescent="0.2">
      <c r="A46" s="15"/>
      <c r="B46" s="45" t="s">
        <v>167</v>
      </c>
      <c r="C46" s="35" t="s">
        <v>187</v>
      </c>
      <c r="D46" s="198">
        <v>885093006326</v>
      </c>
      <c r="E46" s="93">
        <v>2.99</v>
      </c>
      <c r="F46" s="265">
        <v>1.62</v>
      </c>
      <c r="G46" s="262">
        <f t="shared" si="1"/>
        <v>1.4580000000000002</v>
      </c>
      <c r="H46" s="92">
        <v>4</v>
      </c>
      <c r="I46" s="205">
        <f t="shared" si="2"/>
        <v>5.84</v>
      </c>
      <c r="J46" s="180"/>
      <c r="K46" s="134">
        <f t="shared" si="0"/>
        <v>0</v>
      </c>
      <c r="L46" s="134"/>
      <c r="M46" s="49">
        <v>4</v>
      </c>
      <c r="N46" s="49">
        <v>40</v>
      </c>
      <c r="O46">
        <v>0.8</v>
      </c>
      <c r="P46">
        <v>1.3</v>
      </c>
      <c r="Q46">
        <v>30</v>
      </c>
      <c r="R46">
        <v>28</v>
      </c>
      <c r="S46">
        <v>14.5</v>
      </c>
      <c r="T46">
        <v>1.218E-2</v>
      </c>
    </row>
    <row r="47" spans="1:20" s="13" customFormat="1" ht="17" x14ac:dyDescent="0.2">
      <c r="A47" s="15"/>
      <c r="B47" s="45" t="s">
        <v>168</v>
      </c>
      <c r="C47" s="35" t="s">
        <v>188</v>
      </c>
      <c r="D47" s="198">
        <v>885093006333</v>
      </c>
      <c r="E47" s="93">
        <v>2.99</v>
      </c>
      <c r="F47" s="265">
        <v>1.62</v>
      </c>
      <c r="G47" s="262">
        <f t="shared" si="1"/>
        <v>1.4580000000000002</v>
      </c>
      <c r="H47" s="92">
        <v>4</v>
      </c>
      <c r="I47" s="205">
        <f t="shared" si="2"/>
        <v>5.84</v>
      </c>
      <c r="J47" s="180"/>
      <c r="K47" s="134">
        <f t="shared" ref="K47:K78" si="3">I47*J47</f>
        <v>0</v>
      </c>
      <c r="L47" s="134"/>
      <c r="M47" s="49">
        <v>4</v>
      </c>
      <c r="N47" s="49">
        <v>40</v>
      </c>
      <c r="O47">
        <v>0.8</v>
      </c>
      <c r="P47">
        <v>1.3</v>
      </c>
      <c r="Q47">
        <v>30</v>
      </c>
      <c r="R47">
        <v>28</v>
      </c>
      <c r="S47">
        <v>14.5</v>
      </c>
      <c r="T47">
        <v>1.218E-2</v>
      </c>
    </row>
    <row r="48" spans="1:20" s="13" customFormat="1" ht="17" x14ac:dyDescent="0.2">
      <c r="A48" s="15"/>
      <c r="B48" s="45" t="s">
        <v>169</v>
      </c>
      <c r="C48" s="35" t="s">
        <v>189</v>
      </c>
      <c r="D48" s="198">
        <v>885093006166</v>
      </c>
      <c r="E48" s="93">
        <v>2.99</v>
      </c>
      <c r="F48" s="265">
        <v>1.62</v>
      </c>
      <c r="G48" s="262">
        <f t="shared" si="1"/>
        <v>1.4580000000000002</v>
      </c>
      <c r="H48" s="92">
        <v>4</v>
      </c>
      <c r="I48" s="205">
        <f t="shared" si="2"/>
        <v>5.84</v>
      </c>
      <c r="J48" s="180"/>
      <c r="K48" s="134">
        <f t="shared" si="3"/>
        <v>0</v>
      </c>
      <c r="L48" s="134"/>
      <c r="M48" s="49">
        <v>4</v>
      </c>
      <c r="N48" s="49">
        <v>40</v>
      </c>
      <c r="O48">
        <v>0.8</v>
      </c>
      <c r="P48">
        <v>1.3</v>
      </c>
      <c r="Q48">
        <v>30</v>
      </c>
      <c r="R48">
        <v>28</v>
      </c>
      <c r="S48">
        <v>14.5</v>
      </c>
      <c r="T48">
        <v>1.218E-2</v>
      </c>
    </row>
    <row r="49" spans="1:20" s="13" customFormat="1" ht="17" x14ac:dyDescent="0.2">
      <c r="A49" s="15"/>
      <c r="B49" s="45" t="s">
        <v>170</v>
      </c>
      <c r="C49" s="35" t="s">
        <v>190</v>
      </c>
      <c r="D49" s="198">
        <v>885093006173</v>
      </c>
      <c r="E49" s="93">
        <v>2.99</v>
      </c>
      <c r="F49" s="265">
        <v>1.62</v>
      </c>
      <c r="G49" s="262">
        <f t="shared" si="1"/>
        <v>1.4580000000000002</v>
      </c>
      <c r="H49" s="92">
        <v>4</v>
      </c>
      <c r="I49" s="205">
        <f t="shared" si="2"/>
        <v>5.84</v>
      </c>
      <c r="J49" s="180"/>
      <c r="K49" s="134">
        <f t="shared" si="3"/>
        <v>0</v>
      </c>
      <c r="L49" s="134"/>
      <c r="M49" s="49">
        <v>4</v>
      </c>
      <c r="N49" s="49">
        <v>40</v>
      </c>
      <c r="O49">
        <v>0.8</v>
      </c>
      <c r="P49">
        <v>1.3</v>
      </c>
      <c r="Q49">
        <v>30</v>
      </c>
      <c r="R49">
        <v>28</v>
      </c>
      <c r="S49">
        <v>14.5</v>
      </c>
      <c r="T49">
        <v>1.218E-2</v>
      </c>
    </row>
    <row r="50" spans="1:20" s="13" customFormat="1" ht="129" customHeight="1" x14ac:dyDescent="0.2">
      <c r="A50" s="15"/>
      <c r="B50" t="s">
        <v>191</v>
      </c>
      <c r="C50" s="208" t="s">
        <v>507</v>
      </c>
      <c r="D50" s="198">
        <v>885093005978</v>
      </c>
      <c r="E50" s="93">
        <v>4.99</v>
      </c>
      <c r="F50" s="265">
        <v>2.5</v>
      </c>
      <c r="G50" s="262">
        <f t="shared" si="1"/>
        <v>2.25</v>
      </c>
      <c r="H50" s="92">
        <v>12</v>
      </c>
      <c r="I50" s="205">
        <f t="shared" si="2"/>
        <v>27</v>
      </c>
      <c r="J50" s="180"/>
      <c r="K50" s="134">
        <f t="shared" si="3"/>
        <v>0</v>
      </c>
      <c r="L50" s="134"/>
      <c r="M50" s="49">
        <v>12</v>
      </c>
      <c r="N50" s="49">
        <v>48</v>
      </c>
      <c r="O50">
        <v>2.96</v>
      </c>
      <c r="P50">
        <v>3.96</v>
      </c>
      <c r="Q50">
        <v>33</v>
      </c>
      <c r="R50">
        <v>23</v>
      </c>
      <c r="S50">
        <v>31</v>
      </c>
      <c r="T50">
        <v>2.3529000000000001E-2</v>
      </c>
    </row>
    <row r="51" spans="1:20" s="13" customFormat="1" ht="129" customHeight="1" x14ac:dyDescent="0.2">
      <c r="A51" s="15"/>
      <c r="B51" t="s">
        <v>193</v>
      </c>
      <c r="C51" s="208" t="s">
        <v>506</v>
      </c>
      <c r="D51" s="198">
        <v>885093005961</v>
      </c>
      <c r="E51" s="93">
        <v>4.99</v>
      </c>
      <c r="F51" s="265">
        <v>2.5</v>
      </c>
      <c r="G51" s="262">
        <f t="shared" si="1"/>
        <v>2.25</v>
      </c>
      <c r="H51" s="92">
        <v>12</v>
      </c>
      <c r="I51" s="205">
        <f t="shared" si="2"/>
        <v>27</v>
      </c>
      <c r="J51" s="180"/>
      <c r="K51" s="134">
        <f t="shared" si="3"/>
        <v>0</v>
      </c>
      <c r="L51" s="134"/>
      <c r="M51" s="49">
        <v>12</v>
      </c>
      <c r="N51" s="49">
        <v>48</v>
      </c>
      <c r="O51">
        <v>2.96</v>
      </c>
      <c r="P51">
        <v>3.96</v>
      </c>
      <c r="Q51">
        <v>33</v>
      </c>
      <c r="R51">
        <v>23</v>
      </c>
      <c r="S51">
        <v>31</v>
      </c>
      <c r="T51">
        <v>2.3529000000000001E-2</v>
      </c>
    </row>
    <row r="52" spans="1:20" s="10" customFormat="1" ht="101" customHeight="1" x14ac:dyDescent="0.2">
      <c r="A52" s="11"/>
      <c r="B52" s="46" t="s">
        <v>194</v>
      </c>
      <c r="C52" s="35" t="s">
        <v>195</v>
      </c>
      <c r="D52" s="198">
        <v>885093008047</v>
      </c>
      <c r="E52" s="93">
        <v>6.99</v>
      </c>
      <c r="F52" s="265">
        <v>3.78</v>
      </c>
      <c r="G52" s="262">
        <f t="shared" si="1"/>
        <v>3.4019999999999997</v>
      </c>
      <c r="H52" s="92">
        <v>24</v>
      </c>
      <c r="I52" s="205">
        <f t="shared" si="2"/>
        <v>81.650000000000006</v>
      </c>
      <c r="J52" s="180"/>
      <c r="K52" s="134">
        <f t="shared" si="3"/>
        <v>0</v>
      </c>
      <c r="L52" s="134"/>
      <c r="M52" s="49">
        <v>24</v>
      </c>
      <c r="N52" s="49">
        <v>24</v>
      </c>
      <c r="O52" s="49">
        <v>1.488</v>
      </c>
      <c r="P52" s="49">
        <v>2.177</v>
      </c>
      <c r="Q52" s="49">
        <v>29.5</v>
      </c>
      <c r="R52" s="49">
        <v>22.5</v>
      </c>
      <c r="S52" s="49">
        <v>24</v>
      </c>
      <c r="T52" s="49">
        <v>1.593E-2</v>
      </c>
    </row>
    <row r="53" spans="1:20" s="13" customFormat="1" ht="129" customHeight="1" x14ac:dyDescent="0.2">
      <c r="A53" s="15"/>
      <c r="B53" t="s">
        <v>16</v>
      </c>
      <c r="C53" s="14" t="s">
        <v>24</v>
      </c>
      <c r="D53" s="198">
        <v>885093007996</v>
      </c>
      <c r="E53" s="93">
        <v>3.99</v>
      </c>
      <c r="F53" s="265">
        <v>2.1599999999999997</v>
      </c>
      <c r="G53" s="262">
        <f t="shared" si="1"/>
        <v>1.9439999999999997</v>
      </c>
      <c r="H53" s="92">
        <v>12</v>
      </c>
      <c r="I53" s="205">
        <f t="shared" si="2"/>
        <v>23.330000000000002</v>
      </c>
      <c r="J53" s="180"/>
      <c r="K53" s="134">
        <f t="shared" si="3"/>
        <v>0</v>
      </c>
      <c r="L53" s="134"/>
      <c r="M53" s="49">
        <v>12</v>
      </c>
      <c r="N53" s="49">
        <v>48</v>
      </c>
      <c r="O53" s="49">
        <v>3.5</v>
      </c>
      <c r="P53" s="49">
        <v>4.4000000000000004</v>
      </c>
      <c r="Q53" s="49">
        <v>24.6</v>
      </c>
      <c r="R53" s="49">
        <v>27.1</v>
      </c>
      <c r="S53">
        <v>34.6</v>
      </c>
      <c r="T53" s="49">
        <v>2.3066436000000006E-2</v>
      </c>
    </row>
    <row r="54" spans="1:20" s="13" customFormat="1" ht="129" customHeight="1" x14ac:dyDescent="0.2">
      <c r="A54" s="15"/>
      <c r="B54" s="44" t="s">
        <v>36</v>
      </c>
      <c r="C54" s="4" t="s">
        <v>34</v>
      </c>
      <c r="D54" s="198">
        <v>885093008689</v>
      </c>
      <c r="E54" s="93">
        <v>3.99</v>
      </c>
      <c r="F54" s="265">
        <v>2.1599999999999997</v>
      </c>
      <c r="G54" s="262">
        <f t="shared" si="1"/>
        <v>1.9439999999999997</v>
      </c>
      <c r="H54" s="92">
        <v>12</v>
      </c>
      <c r="I54" s="205">
        <f t="shared" si="2"/>
        <v>23.330000000000002</v>
      </c>
      <c r="J54" s="180"/>
      <c r="K54" s="134">
        <f t="shared" si="3"/>
        <v>0</v>
      </c>
      <c r="L54" s="134"/>
      <c r="M54" s="49">
        <v>12</v>
      </c>
      <c r="N54" s="49">
        <v>48</v>
      </c>
      <c r="O54" s="49">
        <v>3.5</v>
      </c>
      <c r="P54" s="49">
        <v>4.4000000000000004</v>
      </c>
      <c r="Q54" s="49">
        <v>24.6</v>
      </c>
      <c r="R54" s="49">
        <v>27.1</v>
      </c>
      <c r="S54">
        <v>34.6</v>
      </c>
      <c r="T54" s="49">
        <v>2.3066436000000006E-2</v>
      </c>
    </row>
    <row r="55" spans="1:20" s="13" customFormat="1" ht="129" customHeight="1" x14ac:dyDescent="0.2">
      <c r="A55" s="15"/>
      <c r="B55" s="44" t="s">
        <v>37</v>
      </c>
      <c r="C55" s="4" t="s">
        <v>35</v>
      </c>
      <c r="D55" s="198">
        <v>885093008672</v>
      </c>
      <c r="E55" s="93">
        <v>3.99</v>
      </c>
      <c r="F55" s="265">
        <v>2.1599999999999997</v>
      </c>
      <c r="G55" s="262">
        <f t="shared" si="1"/>
        <v>1.9439999999999997</v>
      </c>
      <c r="H55" s="92">
        <v>12</v>
      </c>
      <c r="I55" s="205">
        <f t="shared" si="2"/>
        <v>23.330000000000002</v>
      </c>
      <c r="J55" s="180"/>
      <c r="K55" s="134">
        <f t="shared" si="3"/>
        <v>0</v>
      </c>
      <c r="L55" s="134"/>
      <c r="M55" s="49">
        <v>12</v>
      </c>
      <c r="N55" s="49">
        <v>48</v>
      </c>
      <c r="O55" s="49">
        <v>3.5</v>
      </c>
      <c r="P55" s="49">
        <v>4.4000000000000004</v>
      </c>
      <c r="Q55" s="49">
        <v>24.6</v>
      </c>
      <c r="R55" s="49">
        <v>27.1</v>
      </c>
      <c r="S55">
        <v>34.6</v>
      </c>
      <c r="T55" s="49">
        <v>2.3066436000000006E-2</v>
      </c>
    </row>
    <row r="56" spans="1:20" s="13" customFormat="1" ht="139" customHeight="1" x14ac:dyDescent="0.2">
      <c r="A56" s="15"/>
      <c r="B56" s="44" t="s">
        <v>524</v>
      </c>
      <c r="C56" s="231" t="s">
        <v>657</v>
      </c>
      <c r="D56" s="198" t="s">
        <v>525</v>
      </c>
      <c r="E56" s="93">
        <v>14.99</v>
      </c>
      <c r="F56" s="265">
        <v>8.1</v>
      </c>
      <c r="G56" s="262">
        <f t="shared" si="1"/>
        <v>7.29</v>
      </c>
      <c r="H56" s="92">
        <v>12</v>
      </c>
      <c r="I56" s="205">
        <f t="shared" si="2"/>
        <v>87.48</v>
      </c>
      <c r="J56" s="180"/>
      <c r="K56" s="134">
        <f t="shared" si="3"/>
        <v>0</v>
      </c>
      <c r="L56" s="134"/>
      <c r="M56" s="212">
        <v>12</v>
      </c>
      <c r="N56" s="213">
        <v>60</v>
      </c>
      <c r="P56"/>
      <c r="Q56"/>
      <c r="R56"/>
      <c r="S56"/>
      <c r="T56" s="49"/>
    </row>
    <row r="57" spans="1:20" s="13" customFormat="1" ht="129" customHeight="1" x14ac:dyDescent="0.2">
      <c r="A57" s="15"/>
      <c r="B57" s="44" t="s">
        <v>285</v>
      </c>
      <c r="C57" s="35" t="s">
        <v>572</v>
      </c>
      <c r="D57" s="198">
        <v>885093008023</v>
      </c>
      <c r="E57" s="93">
        <v>1.49</v>
      </c>
      <c r="F57" s="265">
        <v>0.75</v>
      </c>
      <c r="G57" s="262">
        <f t="shared" si="1"/>
        <v>0.67500000000000004</v>
      </c>
      <c r="H57" s="92">
        <v>12</v>
      </c>
      <c r="I57" s="205">
        <f t="shared" si="2"/>
        <v>8.1</v>
      </c>
      <c r="J57" s="180"/>
      <c r="K57" s="134">
        <f t="shared" si="3"/>
        <v>0</v>
      </c>
      <c r="L57" s="134"/>
      <c r="M57" s="49">
        <v>12</v>
      </c>
      <c r="N57" s="90">
        <v>60</v>
      </c>
      <c r="O57" s="90">
        <v>0.84</v>
      </c>
      <c r="P57">
        <v>1.22</v>
      </c>
      <c r="Q57">
        <v>33</v>
      </c>
      <c r="R57">
        <v>21.3</v>
      </c>
      <c r="S57">
        <v>23</v>
      </c>
      <c r="T57" s="90">
        <v>1.6166699999999999E-2</v>
      </c>
    </row>
    <row r="58" spans="1:20" s="13" customFormat="1" ht="17" x14ac:dyDescent="0.2">
      <c r="A58" s="15"/>
      <c r="B58" s="45" t="s">
        <v>112</v>
      </c>
      <c r="C58" s="5" t="s">
        <v>122</v>
      </c>
      <c r="D58" s="198">
        <v>885093006890</v>
      </c>
      <c r="E58" s="93">
        <v>1.49</v>
      </c>
      <c r="F58" s="265">
        <v>0.75</v>
      </c>
      <c r="G58" s="262">
        <f t="shared" si="1"/>
        <v>0.67500000000000004</v>
      </c>
      <c r="H58" s="92">
        <v>12</v>
      </c>
      <c r="I58" s="205">
        <f t="shared" si="2"/>
        <v>8.1</v>
      </c>
      <c r="J58" s="180"/>
      <c r="K58" s="134">
        <f t="shared" si="3"/>
        <v>0</v>
      </c>
      <c r="L58" s="134"/>
      <c r="M58" s="49">
        <v>12</v>
      </c>
      <c r="N58" s="90">
        <v>60</v>
      </c>
      <c r="O58" s="90">
        <v>0.84</v>
      </c>
      <c r="P58">
        <v>1.22</v>
      </c>
      <c r="Q58">
        <v>33</v>
      </c>
      <c r="R58">
        <v>21.3</v>
      </c>
      <c r="S58">
        <v>23</v>
      </c>
      <c r="T58" s="90">
        <v>1.6166699999999999E-2</v>
      </c>
    </row>
    <row r="59" spans="1:20" s="13" customFormat="1" ht="17" x14ac:dyDescent="0.2">
      <c r="A59" s="15"/>
      <c r="B59" s="45" t="s">
        <v>113</v>
      </c>
      <c r="C59" s="91" t="s">
        <v>123</v>
      </c>
      <c r="D59" s="198">
        <v>885093006906</v>
      </c>
      <c r="E59" s="93">
        <v>1.49</v>
      </c>
      <c r="F59" s="265">
        <v>0.75</v>
      </c>
      <c r="G59" s="262">
        <f t="shared" si="1"/>
        <v>0.67500000000000004</v>
      </c>
      <c r="H59" s="92">
        <v>12</v>
      </c>
      <c r="I59" s="205">
        <f t="shared" si="2"/>
        <v>8.1</v>
      </c>
      <c r="J59" s="180"/>
      <c r="K59" s="134">
        <f t="shared" si="3"/>
        <v>0</v>
      </c>
      <c r="L59" s="134"/>
      <c r="M59" s="49">
        <v>12</v>
      </c>
      <c r="N59" s="90">
        <v>60</v>
      </c>
      <c r="O59" s="90">
        <v>0.84</v>
      </c>
      <c r="P59">
        <v>1.22</v>
      </c>
      <c r="Q59">
        <v>33</v>
      </c>
      <c r="R59">
        <v>21.3</v>
      </c>
      <c r="S59">
        <v>23</v>
      </c>
      <c r="T59" s="90">
        <v>1.6166699999999999E-2</v>
      </c>
    </row>
    <row r="60" spans="1:20" s="13" customFormat="1" ht="17" x14ac:dyDescent="0.2">
      <c r="A60" s="15"/>
      <c r="B60" s="45" t="s">
        <v>307</v>
      </c>
      <c r="C60" s="5" t="s">
        <v>308</v>
      </c>
      <c r="D60" s="198">
        <v>885093008030</v>
      </c>
      <c r="E60" s="93">
        <v>1.49</v>
      </c>
      <c r="F60" s="265">
        <v>0.75</v>
      </c>
      <c r="G60" s="262">
        <f t="shared" si="1"/>
        <v>0.67500000000000004</v>
      </c>
      <c r="H60" s="92">
        <v>12</v>
      </c>
      <c r="I60" s="205">
        <f t="shared" si="2"/>
        <v>8.1</v>
      </c>
      <c r="J60" s="180"/>
      <c r="K60" s="134">
        <f t="shared" si="3"/>
        <v>0</v>
      </c>
      <c r="L60" s="134"/>
      <c r="M60" s="49">
        <v>12</v>
      </c>
      <c r="N60" s="90">
        <v>60</v>
      </c>
      <c r="O60" s="90">
        <v>0.84</v>
      </c>
      <c r="P60">
        <v>1.22</v>
      </c>
      <c r="Q60">
        <v>33</v>
      </c>
      <c r="R60">
        <v>21.3</v>
      </c>
      <c r="S60">
        <v>23</v>
      </c>
      <c r="T60" s="90">
        <v>1.6166699999999999E-2</v>
      </c>
    </row>
    <row r="61" spans="1:20" s="135" customFormat="1" ht="17" x14ac:dyDescent="0.2">
      <c r="A61" s="133"/>
      <c r="B61" s="45" t="s">
        <v>114</v>
      </c>
      <c r="C61" s="133" t="s">
        <v>124</v>
      </c>
      <c r="D61" s="198">
        <v>885093006913</v>
      </c>
      <c r="E61" s="93">
        <v>1.49</v>
      </c>
      <c r="F61" s="265">
        <v>0.75</v>
      </c>
      <c r="G61" s="262">
        <f t="shared" si="1"/>
        <v>0.67500000000000004</v>
      </c>
      <c r="H61" s="92">
        <v>12</v>
      </c>
      <c r="I61" s="205">
        <f t="shared" si="2"/>
        <v>8.1</v>
      </c>
      <c r="J61" s="181"/>
      <c r="K61" s="134">
        <f t="shared" si="3"/>
        <v>0</v>
      </c>
      <c r="L61" s="134"/>
      <c r="M61" s="135">
        <v>12</v>
      </c>
      <c r="N61" s="135">
        <v>60</v>
      </c>
      <c r="O61" s="135">
        <v>0.84</v>
      </c>
      <c r="P61">
        <v>1.22</v>
      </c>
      <c r="Q61">
        <v>33</v>
      </c>
      <c r="R61">
        <v>21.3</v>
      </c>
      <c r="S61">
        <v>23</v>
      </c>
      <c r="T61" s="135">
        <v>1.6166699999999999E-2</v>
      </c>
    </row>
    <row r="62" spans="1:20" s="13" customFormat="1" ht="17" x14ac:dyDescent="0.2">
      <c r="A62" s="15"/>
      <c r="B62" s="45" t="s">
        <v>115</v>
      </c>
      <c r="C62" s="5" t="s">
        <v>125</v>
      </c>
      <c r="D62" s="198">
        <v>885093006920</v>
      </c>
      <c r="E62" s="93">
        <v>1.49</v>
      </c>
      <c r="F62" s="265">
        <v>0.75</v>
      </c>
      <c r="G62" s="262">
        <f t="shared" si="1"/>
        <v>0.67500000000000004</v>
      </c>
      <c r="H62" s="92">
        <v>12</v>
      </c>
      <c r="I62" s="205">
        <f t="shared" si="2"/>
        <v>8.1</v>
      </c>
      <c r="J62" s="180"/>
      <c r="K62" s="134">
        <f t="shared" si="3"/>
        <v>0</v>
      </c>
      <c r="L62" s="134"/>
      <c r="M62" s="49">
        <v>12</v>
      </c>
      <c r="N62" s="90">
        <v>60</v>
      </c>
      <c r="O62" s="90">
        <v>0.84</v>
      </c>
      <c r="P62">
        <v>1.22</v>
      </c>
      <c r="Q62">
        <v>33</v>
      </c>
      <c r="R62">
        <v>21.3</v>
      </c>
      <c r="S62">
        <v>23</v>
      </c>
      <c r="T62" s="90">
        <v>1.6166699999999999E-2</v>
      </c>
    </row>
    <row r="63" spans="1:20" s="13" customFormat="1" ht="17" x14ac:dyDescent="0.2">
      <c r="A63" s="15"/>
      <c r="B63" s="45" t="s">
        <v>116</v>
      </c>
      <c r="C63" s="5" t="s">
        <v>126</v>
      </c>
      <c r="D63" s="198">
        <v>885093006937</v>
      </c>
      <c r="E63" s="93">
        <v>1.49</v>
      </c>
      <c r="F63" s="265">
        <v>0.75</v>
      </c>
      <c r="G63" s="262">
        <f t="shared" si="1"/>
        <v>0.67500000000000004</v>
      </c>
      <c r="H63" s="92">
        <v>12</v>
      </c>
      <c r="I63" s="205">
        <f t="shared" si="2"/>
        <v>8.1</v>
      </c>
      <c r="J63" s="180"/>
      <c r="K63" s="134">
        <f t="shared" si="3"/>
        <v>0</v>
      </c>
      <c r="L63" s="134"/>
      <c r="M63" s="49">
        <v>12</v>
      </c>
      <c r="N63" s="90">
        <v>60</v>
      </c>
      <c r="O63" s="90">
        <v>0.84</v>
      </c>
      <c r="P63">
        <v>1.22</v>
      </c>
      <c r="Q63">
        <v>33</v>
      </c>
      <c r="R63">
        <v>21.3</v>
      </c>
      <c r="S63">
        <v>23</v>
      </c>
      <c r="T63" s="90">
        <v>1.6166699999999999E-2</v>
      </c>
    </row>
    <row r="64" spans="1:20" s="13" customFormat="1" ht="17" x14ac:dyDescent="0.2">
      <c r="A64" s="15"/>
      <c r="B64" s="45" t="s">
        <v>117</v>
      </c>
      <c r="C64" s="5" t="s">
        <v>127</v>
      </c>
      <c r="D64" s="198">
        <v>885093006944</v>
      </c>
      <c r="E64" s="93">
        <v>1.49</v>
      </c>
      <c r="F64" s="265">
        <v>0.75</v>
      </c>
      <c r="G64" s="262">
        <f t="shared" si="1"/>
        <v>0.67500000000000004</v>
      </c>
      <c r="H64" s="92">
        <v>12</v>
      </c>
      <c r="I64" s="205">
        <f t="shared" si="2"/>
        <v>8.1</v>
      </c>
      <c r="J64" s="180"/>
      <c r="K64" s="134">
        <f t="shared" si="3"/>
        <v>0</v>
      </c>
      <c r="L64" s="134"/>
      <c r="M64" s="49">
        <v>12</v>
      </c>
      <c r="N64" s="90">
        <v>60</v>
      </c>
      <c r="O64" s="90">
        <v>0.84</v>
      </c>
      <c r="P64">
        <v>1.22</v>
      </c>
      <c r="Q64">
        <v>33</v>
      </c>
      <c r="R64">
        <v>21.3</v>
      </c>
      <c r="S64">
        <v>23</v>
      </c>
      <c r="T64" s="90">
        <v>1.6166699999999999E-2</v>
      </c>
    </row>
    <row r="65" spans="1:20" s="13" customFormat="1" ht="17" x14ac:dyDescent="0.2">
      <c r="A65" s="15"/>
      <c r="B65" s="45" t="s">
        <v>118</v>
      </c>
      <c r="C65" s="5" t="s">
        <v>128</v>
      </c>
      <c r="D65" s="198">
        <v>885093006951</v>
      </c>
      <c r="E65" s="93">
        <v>1.49</v>
      </c>
      <c r="F65" s="265">
        <v>0.75</v>
      </c>
      <c r="G65" s="262">
        <f t="shared" si="1"/>
        <v>0.67500000000000004</v>
      </c>
      <c r="H65" s="92">
        <v>12</v>
      </c>
      <c r="I65" s="205">
        <f t="shared" si="2"/>
        <v>8.1</v>
      </c>
      <c r="J65" s="180"/>
      <c r="K65" s="134">
        <f t="shared" si="3"/>
        <v>0</v>
      </c>
      <c r="L65" s="134"/>
      <c r="M65" s="49">
        <v>12</v>
      </c>
      <c r="N65" s="90">
        <v>60</v>
      </c>
      <c r="O65" s="90">
        <v>0.84</v>
      </c>
      <c r="P65">
        <v>1.22</v>
      </c>
      <c r="Q65">
        <v>33</v>
      </c>
      <c r="R65">
        <v>21.3</v>
      </c>
      <c r="S65">
        <v>23</v>
      </c>
      <c r="T65" s="90">
        <v>1.6166699999999999E-2</v>
      </c>
    </row>
    <row r="66" spans="1:20" s="13" customFormat="1" ht="17" x14ac:dyDescent="0.2">
      <c r="A66" s="15"/>
      <c r="B66" s="45" t="s">
        <v>119</v>
      </c>
      <c r="C66" s="5" t="s">
        <v>129</v>
      </c>
      <c r="D66" s="198">
        <v>885093006968</v>
      </c>
      <c r="E66" s="93">
        <v>1.49</v>
      </c>
      <c r="F66" s="265">
        <v>0.75</v>
      </c>
      <c r="G66" s="262">
        <f t="shared" si="1"/>
        <v>0.67500000000000004</v>
      </c>
      <c r="H66" s="92">
        <v>12</v>
      </c>
      <c r="I66" s="205">
        <f t="shared" si="2"/>
        <v>8.1</v>
      </c>
      <c r="J66" s="180"/>
      <c r="K66" s="134">
        <f t="shared" si="3"/>
        <v>0</v>
      </c>
      <c r="L66" s="134"/>
      <c r="M66" s="49">
        <v>12</v>
      </c>
      <c r="N66" s="90">
        <v>60</v>
      </c>
      <c r="O66" s="90">
        <v>0.84</v>
      </c>
      <c r="P66">
        <v>1.22</v>
      </c>
      <c r="Q66">
        <v>33</v>
      </c>
      <c r="R66">
        <v>21.3</v>
      </c>
      <c r="S66">
        <v>23</v>
      </c>
      <c r="T66" s="90">
        <v>1.6166699999999999E-2</v>
      </c>
    </row>
    <row r="67" spans="1:20" s="13" customFormat="1" ht="17" x14ac:dyDescent="0.2">
      <c r="A67" s="15"/>
      <c r="B67" s="45" t="s">
        <v>120</v>
      </c>
      <c r="C67" s="5" t="s">
        <v>130</v>
      </c>
      <c r="D67" s="198">
        <v>885093006975</v>
      </c>
      <c r="E67" s="93">
        <v>1.49</v>
      </c>
      <c r="F67" s="265">
        <v>0.75</v>
      </c>
      <c r="G67" s="262">
        <f t="shared" si="1"/>
        <v>0.67500000000000004</v>
      </c>
      <c r="H67" s="92">
        <v>12</v>
      </c>
      <c r="I67" s="205">
        <f t="shared" si="2"/>
        <v>8.1</v>
      </c>
      <c r="J67" s="180"/>
      <c r="K67" s="134">
        <f t="shared" si="3"/>
        <v>0</v>
      </c>
      <c r="L67" s="134"/>
      <c r="M67" s="49">
        <v>12</v>
      </c>
      <c r="N67" s="90">
        <v>60</v>
      </c>
      <c r="O67" s="90">
        <v>0.84</v>
      </c>
      <c r="P67">
        <v>1.22</v>
      </c>
      <c r="Q67">
        <v>33</v>
      </c>
      <c r="R67">
        <v>21.3</v>
      </c>
      <c r="S67">
        <v>23</v>
      </c>
      <c r="T67" s="90">
        <v>1.6166699999999999E-2</v>
      </c>
    </row>
    <row r="68" spans="1:20" s="13" customFormat="1" ht="17" x14ac:dyDescent="0.2">
      <c r="A68" s="15"/>
      <c r="B68" s="45" t="s">
        <v>121</v>
      </c>
      <c r="C68" s="5" t="s">
        <v>131</v>
      </c>
      <c r="D68" s="198">
        <v>885093006982</v>
      </c>
      <c r="E68" s="93">
        <v>1.49</v>
      </c>
      <c r="F68" s="265">
        <v>0.75</v>
      </c>
      <c r="G68" s="262">
        <f t="shared" si="1"/>
        <v>0.67500000000000004</v>
      </c>
      <c r="H68" s="92">
        <v>12</v>
      </c>
      <c r="I68" s="205">
        <f t="shared" si="2"/>
        <v>8.1</v>
      </c>
      <c r="J68" s="180"/>
      <c r="K68" s="134">
        <f t="shared" si="3"/>
        <v>0</v>
      </c>
      <c r="L68" s="134"/>
      <c r="M68" s="49">
        <v>12</v>
      </c>
      <c r="N68" s="90">
        <v>60</v>
      </c>
      <c r="O68" s="90">
        <v>0.84</v>
      </c>
      <c r="P68">
        <v>1.22</v>
      </c>
      <c r="Q68">
        <v>33</v>
      </c>
      <c r="R68">
        <v>21.3</v>
      </c>
      <c r="S68">
        <v>23</v>
      </c>
      <c r="T68" s="90">
        <v>1.6166699999999999E-2</v>
      </c>
    </row>
    <row r="69" spans="1:20" s="13" customFormat="1" ht="129" customHeight="1" x14ac:dyDescent="0.2">
      <c r="A69" s="15"/>
      <c r="B69" s="44" t="s">
        <v>370</v>
      </c>
      <c r="C69" s="208" t="s">
        <v>505</v>
      </c>
      <c r="D69" s="198" t="s">
        <v>371</v>
      </c>
      <c r="E69" s="93">
        <v>1.89</v>
      </c>
      <c r="F69" s="265">
        <v>0.95</v>
      </c>
      <c r="G69" s="262">
        <f t="shared" si="1"/>
        <v>0.85499999999999998</v>
      </c>
      <c r="H69" s="92">
        <v>12</v>
      </c>
      <c r="I69" s="205">
        <f t="shared" si="2"/>
        <v>10.26</v>
      </c>
      <c r="J69" s="180"/>
      <c r="K69" s="134">
        <f t="shared" si="3"/>
        <v>0</v>
      </c>
      <c r="L69" s="134"/>
      <c r="M69" s="184">
        <v>12</v>
      </c>
      <c r="N69" s="184">
        <v>144</v>
      </c>
      <c r="O69" s="184">
        <v>1.44</v>
      </c>
      <c r="P69">
        <v>2.16</v>
      </c>
      <c r="Q69">
        <v>21</v>
      </c>
      <c r="R69">
        <v>30</v>
      </c>
      <c r="S69">
        <v>22</v>
      </c>
      <c r="T69" s="184">
        <v>1.3899999999999999E-2</v>
      </c>
    </row>
    <row r="70" spans="1:20" s="13" customFormat="1" ht="17" x14ac:dyDescent="0.2">
      <c r="A70" s="15"/>
      <c r="B70" s="45" t="s">
        <v>372</v>
      </c>
      <c r="C70" s="5" t="s">
        <v>373</v>
      </c>
      <c r="D70" s="198" t="s">
        <v>374</v>
      </c>
      <c r="E70" s="93">
        <v>1.89</v>
      </c>
      <c r="F70" s="265">
        <v>0.95</v>
      </c>
      <c r="G70" s="262">
        <f t="shared" si="1"/>
        <v>0.85499999999999998</v>
      </c>
      <c r="H70" s="92">
        <v>12</v>
      </c>
      <c r="I70" s="205">
        <f t="shared" si="2"/>
        <v>10.26</v>
      </c>
      <c r="J70" s="180"/>
      <c r="K70" s="134">
        <f t="shared" si="3"/>
        <v>0</v>
      </c>
      <c r="L70" s="134"/>
      <c r="M70" s="184">
        <v>12</v>
      </c>
      <c r="N70" s="184">
        <v>144</v>
      </c>
      <c r="O70" s="184">
        <v>1.44</v>
      </c>
      <c r="P70">
        <v>2.16</v>
      </c>
      <c r="Q70">
        <v>21</v>
      </c>
      <c r="R70">
        <v>30</v>
      </c>
      <c r="S70">
        <v>22</v>
      </c>
      <c r="T70" s="184">
        <v>1.3899999999999999E-2</v>
      </c>
    </row>
    <row r="71" spans="1:20" s="13" customFormat="1" ht="17" x14ac:dyDescent="0.2">
      <c r="A71" s="15"/>
      <c r="B71" s="45" t="s">
        <v>375</v>
      </c>
      <c r="C71" s="91" t="s">
        <v>376</v>
      </c>
      <c r="D71" s="198" t="s">
        <v>377</v>
      </c>
      <c r="E71" s="93">
        <v>1.89</v>
      </c>
      <c r="F71" s="265">
        <v>0.95</v>
      </c>
      <c r="G71" s="262">
        <f t="shared" si="1"/>
        <v>0.85499999999999998</v>
      </c>
      <c r="H71" s="92">
        <v>12</v>
      </c>
      <c r="I71" s="205">
        <f t="shared" si="2"/>
        <v>10.26</v>
      </c>
      <c r="J71" s="180"/>
      <c r="K71" s="134">
        <f t="shared" si="3"/>
        <v>0</v>
      </c>
      <c r="L71" s="134"/>
      <c r="M71" s="184">
        <v>12</v>
      </c>
      <c r="N71" s="184">
        <v>144</v>
      </c>
      <c r="O71" s="184">
        <v>1.44</v>
      </c>
      <c r="P71">
        <v>2.16</v>
      </c>
      <c r="Q71">
        <v>21</v>
      </c>
      <c r="R71">
        <v>30</v>
      </c>
      <c r="S71">
        <v>22</v>
      </c>
      <c r="T71" s="184">
        <v>1.3899999999999999E-2</v>
      </c>
    </row>
    <row r="72" spans="1:20" s="13" customFormat="1" ht="17" x14ac:dyDescent="0.2">
      <c r="A72" s="15"/>
      <c r="B72" s="45" t="s">
        <v>378</v>
      </c>
      <c r="C72" s="5" t="s">
        <v>379</v>
      </c>
      <c r="D72" s="198" t="s">
        <v>380</v>
      </c>
      <c r="E72" s="93">
        <v>1.89</v>
      </c>
      <c r="F72" s="265">
        <v>0.95</v>
      </c>
      <c r="G72" s="262">
        <f t="shared" si="1"/>
        <v>0.85499999999999998</v>
      </c>
      <c r="H72" s="92">
        <v>12</v>
      </c>
      <c r="I72" s="205">
        <f t="shared" si="2"/>
        <v>10.26</v>
      </c>
      <c r="J72" s="180"/>
      <c r="K72" s="134">
        <f t="shared" si="3"/>
        <v>0</v>
      </c>
      <c r="L72" s="134"/>
      <c r="M72" s="184">
        <v>12</v>
      </c>
      <c r="N72" s="184">
        <v>144</v>
      </c>
      <c r="O72" s="184">
        <v>1.44</v>
      </c>
      <c r="P72">
        <v>2.16</v>
      </c>
      <c r="Q72">
        <v>21</v>
      </c>
      <c r="R72">
        <v>30</v>
      </c>
      <c r="S72">
        <v>22</v>
      </c>
      <c r="T72" s="184">
        <v>1.3899999999999999E-2</v>
      </c>
    </row>
    <row r="73" spans="1:20" s="135" customFormat="1" ht="17" x14ac:dyDescent="0.2">
      <c r="A73" s="133"/>
      <c r="B73" s="45" t="s">
        <v>381</v>
      </c>
      <c r="C73" s="133" t="s">
        <v>382</v>
      </c>
      <c r="D73" s="198" t="s">
        <v>383</v>
      </c>
      <c r="E73" s="93">
        <v>1.89</v>
      </c>
      <c r="F73" s="265">
        <v>0.95</v>
      </c>
      <c r="G73" s="262">
        <f t="shared" si="1"/>
        <v>0.85499999999999998</v>
      </c>
      <c r="H73" s="92">
        <v>12</v>
      </c>
      <c r="I73" s="205">
        <f t="shared" si="2"/>
        <v>10.26</v>
      </c>
      <c r="J73" s="181"/>
      <c r="K73" s="134">
        <f t="shared" si="3"/>
        <v>0</v>
      </c>
      <c r="L73" s="134"/>
      <c r="M73" s="184">
        <v>12</v>
      </c>
      <c r="N73" s="184">
        <v>144</v>
      </c>
      <c r="O73" s="184">
        <v>1.44</v>
      </c>
      <c r="P73">
        <v>2.16</v>
      </c>
      <c r="Q73">
        <v>21</v>
      </c>
      <c r="R73">
        <v>30</v>
      </c>
      <c r="S73">
        <v>22</v>
      </c>
      <c r="T73" s="184">
        <v>1.3899999999999999E-2</v>
      </c>
    </row>
    <row r="74" spans="1:20" s="13" customFormat="1" ht="17" x14ac:dyDescent="0.2">
      <c r="A74" s="15"/>
      <c r="B74" s="45" t="s">
        <v>384</v>
      </c>
      <c r="C74" s="5" t="s">
        <v>385</v>
      </c>
      <c r="D74" s="198" t="s">
        <v>386</v>
      </c>
      <c r="E74" s="93">
        <v>1.89</v>
      </c>
      <c r="F74" s="265">
        <v>0.95</v>
      </c>
      <c r="G74" s="262">
        <f t="shared" si="1"/>
        <v>0.85499999999999998</v>
      </c>
      <c r="H74" s="92">
        <v>12</v>
      </c>
      <c r="I74" s="205">
        <f t="shared" si="2"/>
        <v>10.26</v>
      </c>
      <c r="J74" s="180"/>
      <c r="K74" s="134">
        <f t="shared" si="3"/>
        <v>0</v>
      </c>
      <c r="L74" s="134"/>
      <c r="M74" s="184">
        <v>12</v>
      </c>
      <c r="N74" s="184">
        <v>144</v>
      </c>
      <c r="O74" s="184">
        <v>1.44</v>
      </c>
      <c r="P74">
        <v>2.16</v>
      </c>
      <c r="Q74">
        <v>21</v>
      </c>
      <c r="R74">
        <v>30</v>
      </c>
      <c r="S74">
        <v>22</v>
      </c>
      <c r="T74" s="184">
        <v>1.3899999999999999E-2</v>
      </c>
    </row>
    <row r="75" spans="1:20" s="13" customFormat="1" ht="17" x14ac:dyDescent="0.2">
      <c r="A75" s="15"/>
      <c r="B75" s="45" t="s">
        <v>387</v>
      </c>
      <c r="C75" s="5" t="s">
        <v>388</v>
      </c>
      <c r="D75" s="198" t="s">
        <v>389</v>
      </c>
      <c r="E75" s="93">
        <v>1.89</v>
      </c>
      <c r="F75" s="265">
        <v>0.95</v>
      </c>
      <c r="G75" s="262">
        <f t="shared" si="1"/>
        <v>0.85499999999999998</v>
      </c>
      <c r="H75" s="92">
        <v>12</v>
      </c>
      <c r="I75" s="205">
        <f t="shared" si="2"/>
        <v>10.26</v>
      </c>
      <c r="J75" s="180"/>
      <c r="K75" s="134">
        <f t="shared" si="3"/>
        <v>0</v>
      </c>
      <c r="L75" s="134"/>
      <c r="M75" s="184">
        <v>12</v>
      </c>
      <c r="N75" s="184">
        <v>144</v>
      </c>
      <c r="O75" s="184">
        <v>1.44</v>
      </c>
      <c r="P75">
        <v>2.16</v>
      </c>
      <c r="Q75">
        <v>21</v>
      </c>
      <c r="R75">
        <v>30</v>
      </c>
      <c r="S75">
        <v>22</v>
      </c>
      <c r="T75" s="184">
        <v>1.3899999999999999E-2</v>
      </c>
    </row>
    <row r="76" spans="1:20" s="13" customFormat="1" ht="17" x14ac:dyDescent="0.2">
      <c r="A76" s="15"/>
      <c r="B76" s="45" t="s">
        <v>390</v>
      </c>
      <c r="C76" s="5" t="s">
        <v>391</v>
      </c>
      <c r="D76" s="198" t="s">
        <v>392</v>
      </c>
      <c r="E76" s="93">
        <v>1.89</v>
      </c>
      <c r="F76" s="265">
        <v>0.95</v>
      </c>
      <c r="G76" s="262">
        <f t="shared" si="1"/>
        <v>0.85499999999999998</v>
      </c>
      <c r="H76" s="92">
        <v>12</v>
      </c>
      <c r="I76" s="205">
        <f t="shared" si="2"/>
        <v>10.26</v>
      </c>
      <c r="J76" s="180"/>
      <c r="K76" s="134">
        <f t="shared" si="3"/>
        <v>0</v>
      </c>
      <c r="L76" s="134"/>
      <c r="M76" s="184">
        <v>12</v>
      </c>
      <c r="N76" s="184">
        <v>144</v>
      </c>
      <c r="O76" s="184">
        <v>1.44</v>
      </c>
      <c r="P76">
        <v>2.16</v>
      </c>
      <c r="Q76">
        <v>21</v>
      </c>
      <c r="R76">
        <v>30</v>
      </c>
      <c r="S76">
        <v>22</v>
      </c>
      <c r="T76" s="184">
        <v>1.3899999999999999E-2</v>
      </c>
    </row>
    <row r="77" spans="1:20" s="13" customFormat="1" ht="17" x14ac:dyDescent="0.2">
      <c r="A77" s="15"/>
      <c r="B77" s="45" t="s">
        <v>393</v>
      </c>
      <c r="C77" s="5" t="s">
        <v>394</v>
      </c>
      <c r="D77" s="198" t="s">
        <v>395</v>
      </c>
      <c r="E77" s="93">
        <v>1.89</v>
      </c>
      <c r="F77" s="265">
        <v>0.95</v>
      </c>
      <c r="G77" s="262">
        <f t="shared" si="1"/>
        <v>0.85499999999999998</v>
      </c>
      <c r="H77" s="92">
        <v>12</v>
      </c>
      <c r="I77" s="205">
        <f t="shared" si="2"/>
        <v>10.26</v>
      </c>
      <c r="J77" s="180"/>
      <c r="K77" s="134">
        <f t="shared" si="3"/>
        <v>0</v>
      </c>
      <c r="L77" s="134"/>
      <c r="M77" s="184">
        <v>12</v>
      </c>
      <c r="N77" s="184">
        <v>144</v>
      </c>
      <c r="O77" s="184">
        <v>1.44</v>
      </c>
      <c r="P77">
        <v>2.16</v>
      </c>
      <c r="Q77">
        <v>21</v>
      </c>
      <c r="R77">
        <v>30</v>
      </c>
      <c r="S77">
        <v>22</v>
      </c>
      <c r="T77" s="184">
        <v>1.3899999999999999E-2</v>
      </c>
    </row>
    <row r="78" spans="1:20" s="13" customFormat="1" ht="17" x14ac:dyDescent="0.2">
      <c r="A78" s="15"/>
      <c r="B78" s="45" t="s">
        <v>396</v>
      </c>
      <c r="C78" s="5" t="s">
        <v>397</v>
      </c>
      <c r="D78" s="198" t="s">
        <v>398</v>
      </c>
      <c r="E78" s="93">
        <v>1.89</v>
      </c>
      <c r="F78" s="265">
        <v>0.95</v>
      </c>
      <c r="G78" s="262">
        <f t="shared" si="1"/>
        <v>0.85499999999999998</v>
      </c>
      <c r="H78" s="92">
        <v>12</v>
      </c>
      <c r="I78" s="205">
        <f t="shared" si="2"/>
        <v>10.26</v>
      </c>
      <c r="J78" s="180"/>
      <c r="K78" s="134">
        <f t="shared" si="3"/>
        <v>0</v>
      </c>
      <c r="L78" s="134"/>
      <c r="M78" s="184">
        <v>12</v>
      </c>
      <c r="N78" s="184">
        <v>144</v>
      </c>
      <c r="O78" s="184">
        <v>1.44</v>
      </c>
      <c r="P78">
        <v>2.16</v>
      </c>
      <c r="Q78">
        <v>21</v>
      </c>
      <c r="R78">
        <v>30</v>
      </c>
      <c r="S78">
        <v>22</v>
      </c>
      <c r="T78" s="184">
        <v>1.3899999999999999E-2</v>
      </c>
    </row>
    <row r="79" spans="1:20" s="13" customFormat="1" ht="129" customHeight="1" x14ac:dyDescent="0.2">
      <c r="A79" s="15"/>
      <c r="B79" s="44" t="s">
        <v>559</v>
      </c>
      <c r="C79" s="35" t="s">
        <v>560</v>
      </c>
      <c r="D79" s="222">
        <v>885093008023</v>
      </c>
      <c r="E79" s="93">
        <v>1.49</v>
      </c>
      <c r="F79" s="265">
        <v>0.75</v>
      </c>
      <c r="G79" s="262">
        <f t="shared" si="1"/>
        <v>0.67500000000000004</v>
      </c>
      <c r="H79" s="92">
        <v>12</v>
      </c>
      <c r="I79" s="205">
        <f t="shared" si="2"/>
        <v>8.1</v>
      </c>
      <c r="J79" s="180"/>
      <c r="K79" s="134">
        <f t="shared" ref="K79:K90" si="4">I79*J79</f>
        <v>0</v>
      </c>
      <c r="L79" s="134"/>
      <c r="M79" s="49">
        <v>12</v>
      </c>
      <c r="N79" s="90">
        <v>60</v>
      </c>
      <c r="O79" s="90">
        <v>0.84</v>
      </c>
      <c r="P79">
        <v>1.22</v>
      </c>
      <c r="Q79">
        <v>33</v>
      </c>
      <c r="R79">
        <v>21.3</v>
      </c>
      <c r="S79">
        <v>23</v>
      </c>
      <c r="T79" s="90">
        <v>1.6166699999999999E-2</v>
      </c>
    </row>
    <row r="80" spans="1:20" s="13" customFormat="1" ht="17" x14ac:dyDescent="0.2">
      <c r="A80" s="15"/>
      <c r="B80" s="45" t="s">
        <v>561</v>
      </c>
      <c r="C80" s="5" t="s">
        <v>122</v>
      </c>
      <c r="D80" s="222">
        <v>885093006890</v>
      </c>
      <c r="E80" s="93">
        <v>1.49</v>
      </c>
      <c r="F80" s="265">
        <v>0.75</v>
      </c>
      <c r="G80" s="262">
        <f t="shared" ref="G80:G143" si="5">F80*0.9</f>
        <v>0.67500000000000004</v>
      </c>
      <c r="H80" s="92">
        <v>12</v>
      </c>
      <c r="I80" s="205">
        <f t="shared" ref="I80:I143" si="6">ROUNDUP(G80*H80,2)</f>
        <v>8.1</v>
      </c>
      <c r="J80" s="180"/>
      <c r="K80" s="134">
        <f t="shared" si="4"/>
        <v>0</v>
      </c>
      <c r="L80" s="134"/>
      <c r="M80" s="49">
        <v>12</v>
      </c>
      <c r="N80" s="90">
        <v>60</v>
      </c>
      <c r="O80" s="90">
        <v>0.84</v>
      </c>
      <c r="P80">
        <v>1.22</v>
      </c>
      <c r="Q80">
        <v>33</v>
      </c>
      <c r="R80">
        <v>21.3</v>
      </c>
      <c r="S80">
        <v>23</v>
      </c>
      <c r="T80" s="90">
        <v>1.6166699999999999E-2</v>
      </c>
    </row>
    <row r="81" spans="1:20" s="13" customFormat="1" ht="17" x14ac:dyDescent="0.2">
      <c r="A81" s="15"/>
      <c r="B81" s="45" t="s">
        <v>562</v>
      </c>
      <c r="C81" s="91" t="s">
        <v>123</v>
      </c>
      <c r="D81" s="222">
        <v>885093006906</v>
      </c>
      <c r="E81" s="93">
        <v>1.49</v>
      </c>
      <c r="F81" s="265">
        <v>0.75</v>
      </c>
      <c r="G81" s="262">
        <f t="shared" si="5"/>
        <v>0.67500000000000004</v>
      </c>
      <c r="H81" s="92">
        <v>12</v>
      </c>
      <c r="I81" s="205">
        <f t="shared" si="6"/>
        <v>8.1</v>
      </c>
      <c r="J81" s="180"/>
      <c r="K81" s="134">
        <f t="shared" si="4"/>
        <v>0</v>
      </c>
      <c r="L81" s="134"/>
      <c r="M81" s="49">
        <v>12</v>
      </c>
      <c r="N81" s="90">
        <v>60</v>
      </c>
      <c r="O81" s="90">
        <v>0.84</v>
      </c>
      <c r="P81">
        <v>1.22</v>
      </c>
      <c r="Q81">
        <v>33</v>
      </c>
      <c r="R81">
        <v>21.3</v>
      </c>
      <c r="S81">
        <v>23</v>
      </c>
      <c r="T81" s="90">
        <v>1.6166699999999999E-2</v>
      </c>
    </row>
    <row r="82" spans="1:20" s="13" customFormat="1" ht="17" x14ac:dyDescent="0.2">
      <c r="A82" s="15"/>
      <c r="B82" s="45" t="s">
        <v>563</v>
      </c>
      <c r="C82" s="5" t="s">
        <v>308</v>
      </c>
      <c r="D82" s="222">
        <v>885093008030</v>
      </c>
      <c r="E82" s="93">
        <v>1.49</v>
      </c>
      <c r="F82" s="265">
        <v>0.75</v>
      </c>
      <c r="G82" s="262">
        <f t="shared" si="5"/>
        <v>0.67500000000000004</v>
      </c>
      <c r="H82" s="92">
        <v>12</v>
      </c>
      <c r="I82" s="205">
        <f t="shared" si="6"/>
        <v>8.1</v>
      </c>
      <c r="J82" s="180"/>
      <c r="K82" s="134">
        <f t="shared" si="4"/>
        <v>0</v>
      </c>
      <c r="L82" s="134"/>
      <c r="M82" s="49">
        <v>12</v>
      </c>
      <c r="N82" s="90">
        <v>60</v>
      </c>
      <c r="O82" s="90">
        <v>0.84</v>
      </c>
      <c r="P82">
        <v>1.22</v>
      </c>
      <c r="Q82">
        <v>33</v>
      </c>
      <c r="R82">
        <v>21.3</v>
      </c>
      <c r="S82">
        <v>23</v>
      </c>
      <c r="T82" s="90">
        <v>1.6166699999999999E-2</v>
      </c>
    </row>
    <row r="83" spans="1:20" s="135" customFormat="1" ht="17" x14ac:dyDescent="0.2">
      <c r="A83" s="133"/>
      <c r="B83" s="45" t="s">
        <v>564</v>
      </c>
      <c r="C83" s="133" t="s">
        <v>124</v>
      </c>
      <c r="D83" s="222">
        <v>885093006913</v>
      </c>
      <c r="E83" s="93">
        <v>1.49</v>
      </c>
      <c r="F83" s="265">
        <v>0.75</v>
      </c>
      <c r="G83" s="262">
        <f t="shared" si="5"/>
        <v>0.67500000000000004</v>
      </c>
      <c r="H83" s="92">
        <v>12</v>
      </c>
      <c r="I83" s="205">
        <f t="shared" si="6"/>
        <v>8.1</v>
      </c>
      <c r="J83" s="181"/>
      <c r="K83" s="134">
        <f t="shared" si="4"/>
        <v>0</v>
      </c>
      <c r="L83" s="134"/>
      <c r="M83" s="135">
        <v>12</v>
      </c>
      <c r="N83" s="135">
        <v>60</v>
      </c>
      <c r="O83" s="135">
        <v>0.84</v>
      </c>
      <c r="P83">
        <v>1.22</v>
      </c>
      <c r="Q83">
        <v>33</v>
      </c>
      <c r="R83">
        <v>21.3</v>
      </c>
      <c r="S83">
        <v>23</v>
      </c>
      <c r="T83" s="135">
        <v>1.6166699999999999E-2</v>
      </c>
    </row>
    <row r="84" spans="1:20" s="13" customFormat="1" ht="17" x14ac:dyDescent="0.2">
      <c r="A84" s="15"/>
      <c r="B84" s="45" t="s">
        <v>565</v>
      </c>
      <c r="C84" s="5" t="s">
        <v>125</v>
      </c>
      <c r="D84" s="222">
        <v>885093006920</v>
      </c>
      <c r="E84" s="93">
        <v>1.49</v>
      </c>
      <c r="F84" s="265">
        <v>0.75</v>
      </c>
      <c r="G84" s="262">
        <f t="shared" si="5"/>
        <v>0.67500000000000004</v>
      </c>
      <c r="H84" s="92">
        <v>12</v>
      </c>
      <c r="I84" s="205">
        <f t="shared" si="6"/>
        <v>8.1</v>
      </c>
      <c r="J84" s="180"/>
      <c r="K84" s="134">
        <f t="shared" si="4"/>
        <v>0</v>
      </c>
      <c r="L84" s="134"/>
      <c r="M84" s="49">
        <v>12</v>
      </c>
      <c r="N84" s="90">
        <v>60</v>
      </c>
      <c r="O84" s="90">
        <v>0.84</v>
      </c>
      <c r="P84">
        <v>1.22</v>
      </c>
      <c r="Q84">
        <v>33</v>
      </c>
      <c r="R84">
        <v>21.3</v>
      </c>
      <c r="S84">
        <v>23</v>
      </c>
      <c r="T84" s="90">
        <v>1.6166699999999999E-2</v>
      </c>
    </row>
    <row r="85" spans="1:20" s="13" customFormat="1" ht="17" x14ac:dyDescent="0.2">
      <c r="A85" s="15"/>
      <c r="B85" s="45" t="s">
        <v>566</v>
      </c>
      <c r="C85" s="5" t="s">
        <v>126</v>
      </c>
      <c r="D85" s="222">
        <v>885093006937</v>
      </c>
      <c r="E85" s="93">
        <v>1.49</v>
      </c>
      <c r="F85" s="265">
        <v>0.75</v>
      </c>
      <c r="G85" s="262">
        <f t="shared" si="5"/>
        <v>0.67500000000000004</v>
      </c>
      <c r="H85" s="92">
        <v>12</v>
      </c>
      <c r="I85" s="205">
        <f t="shared" si="6"/>
        <v>8.1</v>
      </c>
      <c r="J85" s="180"/>
      <c r="K85" s="134">
        <f t="shared" si="4"/>
        <v>0</v>
      </c>
      <c r="L85" s="134"/>
      <c r="M85" s="49">
        <v>12</v>
      </c>
      <c r="N85" s="90">
        <v>60</v>
      </c>
      <c r="O85" s="90">
        <v>0.84</v>
      </c>
      <c r="P85">
        <v>1.22</v>
      </c>
      <c r="Q85">
        <v>33</v>
      </c>
      <c r="R85">
        <v>21.3</v>
      </c>
      <c r="S85">
        <v>23</v>
      </c>
      <c r="T85" s="90">
        <v>1.6166699999999999E-2</v>
      </c>
    </row>
    <row r="86" spans="1:20" s="13" customFormat="1" ht="17" x14ac:dyDescent="0.2">
      <c r="A86" s="15"/>
      <c r="B86" s="45" t="s">
        <v>567</v>
      </c>
      <c r="C86" s="5" t="s">
        <v>127</v>
      </c>
      <c r="D86" s="222">
        <v>885093006944</v>
      </c>
      <c r="E86" s="93">
        <v>1.49</v>
      </c>
      <c r="F86" s="265">
        <v>0.75</v>
      </c>
      <c r="G86" s="262">
        <f t="shared" si="5"/>
        <v>0.67500000000000004</v>
      </c>
      <c r="H86" s="92">
        <v>12</v>
      </c>
      <c r="I86" s="205">
        <f t="shared" si="6"/>
        <v>8.1</v>
      </c>
      <c r="J86" s="180"/>
      <c r="K86" s="134">
        <f t="shared" si="4"/>
        <v>0</v>
      </c>
      <c r="L86" s="134"/>
      <c r="M86" s="49">
        <v>12</v>
      </c>
      <c r="N86" s="90">
        <v>60</v>
      </c>
      <c r="O86" s="90">
        <v>0.84</v>
      </c>
      <c r="P86">
        <v>1.22</v>
      </c>
      <c r="Q86">
        <v>33</v>
      </c>
      <c r="R86">
        <v>21.3</v>
      </c>
      <c r="S86">
        <v>23</v>
      </c>
      <c r="T86" s="90">
        <v>1.6166699999999999E-2</v>
      </c>
    </row>
    <row r="87" spans="1:20" s="13" customFormat="1" ht="17" x14ac:dyDescent="0.2">
      <c r="A87" s="15"/>
      <c r="B87" s="45" t="s">
        <v>568</v>
      </c>
      <c r="C87" s="5" t="s">
        <v>128</v>
      </c>
      <c r="D87" s="222">
        <v>885093006951</v>
      </c>
      <c r="E87" s="93">
        <v>1.49</v>
      </c>
      <c r="F87" s="265">
        <v>0.75</v>
      </c>
      <c r="G87" s="262">
        <f t="shared" si="5"/>
        <v>0.67500000000000004</v>
      </c>
      <c r="H87" s="92">
        <v>12</v>
      </c>
      <c r="I87" s="205">
        <f t="shared" si="6"/>
        <v>8.1</v>
      </c>
      <c r="J87" s="180"/>
      <c r="K87" s="134">
        <f t="shared" si="4"/>
        <v>0</v>
      </c>
      <c r="L87" s="134"/>
      <c r="M87" s="49">
        <v>12</v>
      </c>
      <c r="N87" s="90">
        <v>60</v>
      </c>
      <c r="O87" s="90">
        <v>0.84</v>
      </c>
      <c r="P87">
        <v>1.22</v>
      </c>
      <c r="Q87">
        <v>33</v>
      </c>
      <c r="R87">
        <v>21.3</v>
      </c>
      <c r="S87">
        <v>23</v>
      </c>
      <c r="T87" s="90">
        <v>1.6166699999999999E-2</v>
      </c>
    </row>
    <row r="88" spans="1:20" s="13" customFormat="1" ht="17" x14ac:dyDescent="0.2">
      <c r="A88" s="15"/>
      <c r="B88" s="45" t="s">
        <v>569</v>
      </c>
      <c r="C88" s="5" t="s">
        <v>129</v>
      </c>
      <c r="D88" s="222">
        <v>885093006968</v>
      </c>
      <c r="E88" s="93">
        <v>1.49</v>
      </c>
      <c r="F88" s="265">
        <v>0.75</v>
      </c>
      <c r="G88" s="262">
        <f t="shared" si="5"/>
        <v>0.67500000000000004</v>
      </c>
      <c r="H88" s="92">
        <v>12</v>
      </c>
      <c r="I88" s="205">
        <f t="shared" si="6"/>
        <v>8.1</v>
      </c>
      <c r="J88" s="180"/>
      <c r="K88" s="134">
        <f t="shared" si="4"/>
        <v>0</v>
      </c>
      <c r="L88" s="134"/>
      <c r="M88" s="49">
        <v>12</v>
      </c>
      <c r="N88" s="90">
        <v>60</v>
      </c>
      <c r="O88" s="90">
        <v>0.84</v>
      </c>
      <c r="P88">
        <v>1.22</v>
      </c>
      <c r="Q88">
        <v>33</v>
      </c>
      <c r="R88">
        <v>21.3</v>
      </c>
      <c r="S88">
        <v>23</v>
      </c>
      <c r="T88" s="90">
        <v>1.6166699999999999E-2</v>
      </c>
    </row>
    <row r="89" spans="1:20" s="13" customFormat="1" ht="17" x14ac:dyDescent="0.2">
      <c r="A89" s="15"/>
      <c r="B89" s="45" t="s">
        <v>570</v>
      </c>
      <c r="C89" s="5" t="s">
        <v>130</v>
      </c>
      <c r="D89" s="222">
        <v>885093006975</v>
      </c>
      <c r="E89" s="93">
        <v>1.49</v>
      </c>
      <c r="F89" s="265">
        <v>0.75</v>
      </c>
      <c r="G89" s="262">
        <f t="shared" si="5"/>
        <v>0.67500000000000004</v>
      </c>
      <c r="H89" s="92">
        <v>12</v>
      </c>
      <c r="I89" s="205">
        <f t="shared" si="6"/>
        <v>8.1</v>
      </c>
      <c r="J89" s="180"/>
      <c r="K89" s="134">
        <f t="shared" si="4"/>
        <v>0</v>
      </c>
      <c r="L89" s="134"/>
      <c r="M89" s="49">
        <v>12</v>
      </c>
      <c r="N89" s="90">
        <v>60</v>
      </c>
      <c r="O89" s="90">
        <v>0.84</v>
      </c>
      <c r="P89">
        <v>1.22</v>
      </c>
      <c r="Q89">
        <v>33</v>
      </c>
      <c r="R89">
        <v>21.3</v>
      </c>
      <c r="S89">
        <v>23</v>
      </c>
      <c r="T89" s="90">
        <v>1.6166699999999999E-2</v>
      </c>
    </row>
    <row r="90" spans="1:20" s="13" customFormat="1" ht="17" x14ac:dyDescent="0.2">
      <c r="A90" s="15"/>
      <c r="B90" s="45" t="s">
        <v>571</v>
      </c>
      <c r="C90" s="5" t="s">
        <v>131</v>
      </c>
      <c r="D90" s="222">
        <v>885093006982</v>
      </c>
      <c r="E90" s="93">
        <v>1.49</v>
      </c>
      <c r="F90" s="265">
        <v>0.75</v>
      </c>
      <c r="G90" s="262">
        <f t="shared" si="5"/>
        <v>0.67500000000000004</v>
      </c>
      <c r="H90" s="92">
        <v>12</v>
      </c>
      <c r="I90" s="205">
        <f t="shared" si="6"/>
        <v>8.1</v>
      </c>
      <c r="J90" s="180"/>
      <c r="K90" s="134">
        <f t="shared" si="4"/>
        <v>0</v>
      </c>
      <c r="L90" s="134"/>
      <c r="M90" s="49">
        <v>12</v>
      </c>
      <c r="N90" s="90">
        <v>60</v>
      </c>
      <c r="O90" s="90">
        <v>0.84</v>
      </c>
      <c r="P90">
        <v>1.22</v>
      </c>
      <c r="Q90">
        <v>33</v>
      </c>
      <c r="R90">
        <v>21.3</v>
      </c>
      <c r="S90">
        <v>23</v>
      </c>
      <c r="T90" s="90">
        <v>1.6166699999999999E-2</v>
      </c>
    </row>
    <row r="91" spans="1:20" s="13" customFormat="1" ht="129" customHeight="1" x14ac:dyDescent="0.2">
      <c r="A91" s="15"/>
      <c r="B91" s="44" t="s">
        <v>399</v>
      </c>
      <c r="C91" s="208" t="s">
        <v>503</v>
      </c>
      <c r="D91" s="198" t="s">
        <v>400</v>
      </c>
      <c r="E91" s="93">
        <v>3.99</v>
      </c>
      <c r="F91" s="265">
        <v>2</v>
      </c>
      <c r="G91" s="262">
        <f t="shared" si="5"/>
        <v>1.8</v>
      </c>
      <c r="H91" s="92">
        <v>12</v>
      </c>
      <c r="I91" s="205">
        <f t="shared" si="6"/>
        <v>21.6</v>
      </c>
      <c r="J91" s="180"/>
      <c r="K91" s="134">
        <f t="shared" ref="K91:K136" si="7">I91*J91</f>
        <v>0</v>
      </c>
      <c r="L91" s="134"/>
      <c r="M91" s="184">
        <v>12</v>
      </c>
      <c r="N91" s="184">
        <v>144</v>
      </c>
      <c r="O91" s="184">
        <v>5.5</v>
      </c>
      <c r="P91">
        <v>6.7</v>
      </c>
      <c r="Q91">
        <v>31</v>
      </c>
      <c r="R91">
        <v>36</v>
      </c>
      <c r="S91">
        <v>29</v>
      </c>
      <c r="T91" s="185">
        <v>3.2363999999999997E-2</v>
      </c>
    </row>
    <row r="92" spans="1:20" s="13" customFormat="1" ht="129" customHeight="1" x14ac:dyDescent="0.2">
      <c r="A92" s="15"/>
      <c r="B92" s="44" t="s">
        <v>401</v>
      </c>
      <c r="C92" s="208" t="s">
        <v>504</v>
      </c>
      <c r="D92" s="198" t="s">
        <v>402</v>
      </c>
      <c r="E92" s="93">
        <v>3.99</v>
      </c>
      <c r="F92" s="265">
        <v>2</v>
      </c>
      <c r="G92" s="262">
        <f t="shared" si="5"/>
        <v>1.8</v>
      </c>
      <c r="H92" s="92">
        <v>12</v>
      </c>
      <c r="I92" s="205">
        <f t="shared" si="6"/>
        <v>21.6</v>
      </c>
      <c r="J92" s="180"/>
      <c r="K92" s="134">
        <f t="shared" si="7"/>
        <v>0</v>
      </c>
      <c r="L92" s="134"/>
      <c r="M92" s="184">
        <v>12</v>
      </c>
      <c r="N92" s="184">
        <v>144</v>
      </c>
      <c r="O92" s="184">
        <v>5.5</v>
      </c>
      <c r="P92">
        <v>6.7</v>
      </c>
      <c r="Q92">
        <v>31</v>
      </c>
      <c r="R92">
        <v>36</v>
      </c>
      <c r="S92">
        <v>29</v>
      </c>
      <c r="T92" s="185">
        <v>3.2363999999999997E-2</v>
      </c>
    </row>
    <row r="93" spans="1:20" s="13" customFormat="1" ht="129" customHeight="1" x14ac:dyDescent="0.2">
      <c r="A93" s="15"/>
      <c r="B93" s="44" t="s">
        <v>198</v>
      </c>
      <c r="C93" s="189" t="s">
        <v>431</v>
      </c>
      <c r="D93" s="198"/>
      <c r="E93" s="93">
        <v>1.59</v>
      </c>
      <c r="F93" s="265">
        <v>0.8</v>
      </c>
      <c r="G93" s="262">
        <f t="shared" si="5"/>
        <v>0.72000000000000008</v>
      </c>
      <c r="H93" s="92">
        <v>20</v>
      </c>
      <c r="I93" s="205">
        <f t="shared" si="6"/>
        <v>14.4</v>
      </c>
      <c r="J93" s="180"/>
      <c r="K93" s="134">
        <f t="shared" si="7"/>
        <v>0</v>
      </c>
      <c r="L93" s="134"/>
      <c r="M93" s="49">
        <v>20</v>
      </c>
      <c r="N93" s="49">
        <v>240</v>
      </c>
      <c r="O93" s="49">
        <v>4.8</v>
      </c>
      <c r="P93">
        <v>8.1999999999999993</v>
      </c>
      <c r="Q93">
        <v>30.5</v>
      </c>
      <c r="R93">
        <v>29.5</v>
      </c>
      <c r="S93">
        <v>18</v>
      </c>
      <c r="T93" s="49">
        <v>1.6195500000000002E-2</v>
      </c>
    </row>
    <row r="94" spans="1:20" s="13" customFormat="1" ht="17" x14ac:dyDescent="0.2">
      <c r="A94" s="15"/>
      <c r="B94" s="45" t="s">
        <v>132</v>
      </c>
      <c r="C94" s="35" t="s">
        <v>142</v>
      </c>
      <c r="D94" s="198">
        <v>885093007743</v>
      </c>
      <c r="E94" s="93">
        <v>1.59</v>
      </c>
      <c r="F94" s="265">
        <v>0.8</v>
      </c>
      <c r="G94" s="262">
        <f t="shared" si="5"/>
        <v>0.72000000000000008</v>
      </c>
      <c r="H94" s="92">
        <v>20</v>
      </c>
      <c r="I94" s="205">
        <f t="shared" si="6"/>
        <v>14.4</v>
      </c>
      <c r="J94" s="180"/>
      <c r="K94" s="134">
        <f t="shared" si="7"/>
        <v>0</v>
      </c>
      <c r="L94" s="134"/>
      <c r="M94" s="49">
        <v>20</v>
      </c>
      <c r="N94" s="49">
        <v>240</v>
      </c>
      <c r="O94" s="49">
        <v>4.8</v>
      </c>
      <c r="P94">
        <v>8.1999999999999993</v>
      </c>
      <c r="Q94">
        <v>30.5</v>
      </c>
      <c r="R94">
        <v>29.5</v>
      </c>
      <c r="S94">
        <v>18</v>
      </c>
      <c r="T94" s="49">
        <v>1.6195500000000002E-2</v>
      </c>
    </row>
    <row r="95" spans="1:20" s="13" customFormat="1" ht="17" x14ac:dyDescent="0.2">
      <c r="A95" s="15"/>
      <c r="B95" s="45" t="s">
        <v>133</v>
      </c>
      <c r="C95" s="35" t="s">
        <v>143</v>
      </c>
      <c r="D95" s="198">
        <v>885093007750</v>
      </c>
      <c r="E95" s="93">
        <v>1.59</v>
      </c>
      <c r="F95" s="265">
        <v>0.8</v>
      </c>
      <c r="G95" s="262">
        <f t="shared" si="5"/>
        <v>0.72000000000000008</v>
      </c>
      <c r="H95" s="92">
        <v>20</v>
      </c>
      <c r="I95" s="205">
        <f t="shared" si="6"/>
        <v>14.4</v>
      </c>
      <c r="J95" s="180"/>
      <c r="K95" s="134">
        <f t="shared" si="7"/>
        <v>0</v>
      </c>
      <c r="L95" s="134"/>
      <c r="M95" s="49">
        <v>20</v>
      </c>
      <c r="N95" s="49">
        <v>240</v>
      </c>
      <c r="O95" s="49">
        <v>4.8</v>
      </c>
      <c r="P95">
        <v>8.1999999999999993</v>
      </c>
      <c r="Q95">
        <v>30.5</v>
      </c>
      <c r="R95">
        <v>29.5</v>
      </c>
      <c r="S95">
        <v>18</v>
      </c>
      <c r="T95" s="49">
        <v>1.6195500000000002E-2</v>
      </c>
    </row>
    <row r="96" spans="1:20" s="13" customFormat="1" ht="17" x14ac:dyDescent="0.2">
      <c r="A96" s="15"/>
      <c r="B96" s="45" t="s">
        <v>134</v>
      </c>
      <c r="C96" s="35" t="s">
        <v>144</v>
      </c>
      <c r="D96" s="198">
        <v>885093007767</v>
      </c>
      <c r="E96" s="93">
        <v>1.59</v>
      </c>
      <c r="F96" s="265">
        <v>0.8</v>
      </c>
      <c r="G96" s="262">
        <f t="shared" si="5"/>
        <v>0.72000000000000008</v>
      </c>
      <c r="H96" s="92">
        <v>20</v>
      </c>
      <c r="I96" s="205">
        <f t="shared" si="6"/>
        <v>14.4</v>
      </c>
      <c r="J96" s="180"/>
      <c r="K96" s="134">
        <f t="shared" si="7"/>
        <v>0</v>
      </c>
      <c r="L96" s="134"/>
      <c r="M96" s="49">
        <v>20</v>
      </c>
      <c r="N96" s="49">
        <v>240</v>
      </c>
      <c r="O96" s="49">
        <v>4.8</v>
      </c>
      <c r="P96">
        <v>8.1999999999999993</v>
      </c>
      <c r="Q96">
        <v>30.5</v>
      </c>
      <c r="R96">
        <v>29.5</v>
      </c>
      <c r="S96">
        <v>18</v>
      </c>
      <c r="T96" s="49">
        <v>1.6195500000000002E-2</v>
      </c>
    </row>
    <row r="97" spans="1:20" s="13" customFormat="1" ht="17" x14ac:dyDescent="0.2">
      <c r="A97" s="15"/>
      <c r="B97" s="45" t="s">
        <v>135</v>
      </c>
      <c r="C97" s="35" t="s">
        <v>145</v>
      </c>
      <c r="D97" s="198">
        <v>885093007774</v>
      </c>
      <c r="E97" s="93">
        <v>1.59</v>
      </c>
      <c r="F97" s="265">
        <v>0.8</v>
      </c>
      <c r="G97" s="262">
        <f t="shared" si="5"/>
        <v>0.72000000000000008</v>
      </c>
      <c r="H97" s="92">
        <v>20</v>
      </c>
      <c r="I97" s="205">
        <f t="shared" si="6"/>
        <v>14.4</v>
      </c>
      <c r="J97" s="180"/>
      <c r="K97" s="134">
        <f t="shared" si="7"/>
        <v>0</v>
      </c>
      <c r="L97" s="134"/>
      <c r="M97" s="49">
        <v>20</v>
      </c>
      <c r="N97" s="49">
        <v>240</v>
      </c>
      <c r="O97" s="49">
        <v>4.8</v>
      </c>
      <c r="P97">
        <v>8.1999999999999993</v>
      </c>
      <c r="Q97">
        <v>30.5</v>
      </c>
      <c r="R97">
        <v>29.5</v>
      </c>
      <c r="S97">
        <v>18</v>
      </c>
      <c r="T97" s="49">
        <v>1.6195500000000002E-2</v>
      </c>
    </row>
    <row r="98" spans="1:20" s="13" customFormat="1" ht="17" x14ac:dyDescent="0.2">
      <c r="A98" s="15"/>
      <c r="B98" s="45" t="s">
        <v>136</v>
      </c>
      <c r="C98" s="35" t="s">
        <v>146</v>
      </c>
      <c r="D98" s="198">
        <v>885093007781</v>
      </c>
      <c r="E98" s="93">
        <v>1.59</v>
      </c>
      <c r="F98" s="265">
        <v>0.8</v>
      </c>
      <c r="G98" s="262">
        <f t="shared" si="5"/>
        <v>0.72000000000000008</v>
      </c>
      <c r="H98" s="92">
        <v>20</v>
      </c>
      <c r="I98" s="205">
        <f t="shared" si="6"/>
        <v>14.4</v>
      </c>
      <c r="J98" s="180"/>
      <c r="K98" s="134">
        <f t="shared" si="7"/>
        <v>0</v>
      </c>
      <c r="L98" s="134"/>
      <c r="M98" s="49">
        <v>20</v>
      </c>
      <c r="N98" s="49">
        <v>240</v>
      </c>
      <c r="O98" s="49">
        <v>4.8</v>
      </c>
      <c r="P98">
        <v>8.1999999999999993</v>
      </c>
      <c r="Q98">
        <v>30.5</v>
      </c>
      <c r="R98">
        <v>29.5</v>
      </c>
      <c r="S98">
        <v>18</v>
      </c>
      <c r="T98" s="49">
        <v>1.6195500000000002E-2</v>
      </c>
    </row>
    <row r="99" spans="1:20" s="13" customFormat="1" ht="17" x14ac:dyDescent="0.2">
      <c r="A99" s="15"/>
      <c r="B99" s="45" t="s">
        <v>137</v>
      </c>
      <c r="C99" s="35" t="s">
        <v>147</v>
      </c>
      <c r="D99" s="198">
        <v>885093007798</v>
      </c>
      <c r="E99" s="93">
        <v>1.59</v>
      </c>
      <c r="F99" s="265">
        <v>0.8</v>
      </c>
      <c r="G99" s="262">
        <f t="shared" si="5"/>
        <v>0.72000000000000008</v>
      </c>
      <c r="H99" s="92">
        <v>20</v>
      </c>
      <c r="I99" s="205">
        <f t="shared" si="6"/>
        <v>14.4</v>
      </c>
      <c r="J99" s="180"/>
      <c r="K99" s="134">
        <f t="shared" si="7"/>
        <v>0</v>
      </c>
      <c r="L99" s="134"/>
      <c r="M99" s="49">
        <v>20</v>
      </c>
      <c r="N99" s="49">
        <v>240</v>
      </c>
      <c r="O99" s="49">
        <v>4.8</v>
      </c>
      <c r="P99">
        <v>8.1999999999999993</v>
      </c>
      <c r="Q99">
        <v>30.5</v>
      </c>
      <c r="R99">
        <v>29.5</v>
      </c>
      <c r="S99">
        <v>18</v>
      </c>
      <c r="T99" s="49">
        <v>1.6195500000000002E-2</v>
      </c>
    </row>
    <row r="100" spans="1:20" s="13" customFormat="1" ht="17" x14ac:dyDescent="0.2">
      <c r="A100" s="15"/>
      <c r="B100" s="45" t="s">
        <v>138</v>
      </c>
      <c r="C100" s="35" t="s">
        <v>196</v>
      </c>
      <c r="D100" s="198">
        <v>885093007804</v>
      </c>
      <c r="E100" s="93">
        <v>1.59</v>
      </c>
      <c r="F100" s="265">
        <v>0.8</v>
      </c>
      <c r="G100" s="262">
        <f t="shared" si="5"/>
        <v>0.72000000000000008</v>
      </c>
      <c r="H100" s="92">
        <v>20</v>
      </c>
      <c r="I100" s="205">
        <f t="shared" si="6"/>
        <v>14.4</v>
      </c>
      <c r="J100" s="180"/>
      <c r="K100" s="134">
        <f t="shared" si="7"/>
        <v>0</v>
      </c>
      <c r="L100" s="134"/>
      <c r="M100" s="49">
        <v>20</v>
      </c>
      <c r="N100" s="49">
        <v>240</v>
      </c>
      <c r="O100" s="49">
        <v>4.8</v>
      </c>
      <c r="P100">
        <v>8.1999999999999993</v>
      </c>
      <c r="Q100">
        <v>30.5</v>
      </c>
      <c r="R100">
        <v>29.5</v>
      </c>
      <c r="S100">
        <v>18</v>
      </c>
      <c r="T100" s="49">
        <v>1.6195500000000002E-2</v>
      </c>
    </row>
    <row r="101" spans="1:20" s="13" customFormat="1" ht="17" x14ac:dyDescent="0.2">
      <c r="A101" s="15"/>
      <c r="B101" s="45" t="s">
        <v>139</v>
      </c>
      <c r="C101" s="35" t="s">
        <v>148</v>
      </c>
      <c r="D101" s="198">
        <v>885093007828</v>
      </c>
      <c r="E101" s="93">
        <v>1.59</v>
      </c>
      <c r="F101" s="265">
        <v>0.8</v>
      </c>
      <c r="G101" s="262">
        <f t="shared" si="5"/>
        <v>0.72000000000000008</v>
      </c>
      <c r="H101" s="92">
        <v>20</v>
      </c>
      <c r="I101" s="205">
        <f t="shared" si="6"/>
        <v>14.4</v>
      </c>
      <c r="J101" s="180"/>
      <c r="K101" s="134">
        <f t="shared" si="7"/>
        <v>0</v>
      </c>
      <c r="L101" s="134"/>
      <c r="M101" s="49">
        <v>20</v>
      </c>
      <c r="N101" s="49">
        <v>240</v>
      </c>
      <c r="O101" s="49">
        <v>4.8</v>
      </c>
      <c r="P101">
        <v>8.1999999999999993</v>
      </c>
      <c r="Q101">
        <v>30.5</v>
      </c>
      <c r="R101">
        <v>29.5</v>
      </c>
      <c r="S101">
        <v>18</v>
      </c>
      <c r="T101" s="49">
        <v>1.6195500000000002E-2</v>
      </c>
    </row>
    <row r="102" spans="1:20" s="13" customFormat="1" ht="17" x14ac:dyDescent="0.2">
      <c r="A102" s="15"/>
      <c r="B102" s="45" t="s">
        <v>140</v>
      </c>
      <c r="C102" s="35" t="s">
        <v>149</v>
      </c>
      <c r="D102" s="198">
        <v>885093007835</v>
      </c>
      <c r="E102" s="93">
        <v>1.59</v>
      </c>
      <c r="F102" s="265">
        <v>0.8</v>
      </c>
      <c r="G102" s="262">
        <f t="shared" si="5"/>
        <v>0.72000000000000008</v>
      </c>
      <c r="H102" s="92">
        <v>20</v>
      </c>
      <c r="I102" s="205">
        <f t="shared" si="6"/>
        <v>14.4</v>
      </c>
      <c r="J102" s="180"/>
      <c r="K102" s="134">
        <f t="shared" si="7"/>
        <v>0</v>
      </c>
      <c r="L102" s="134"/>
      <c r="M102" s="49">
        <v>20</v>
      </c>
      <c r="N102" s="49">
        <v>240</v>
      </c>
      <c r="O102" s="49">
        <v>4.8</v>
      </c>
      <c r="P102">
        <v>8.1999999999999993</v>
      </c>
      <c r="Q102">
        <v>30.5</v>
      </c>
      <c r="R102">
        <v>29.5</v>
      </c>
      <c r="S102">
        <v>18</v>
      </c>
      <c r="T102" s="49">
        <v>1.6195500000000002E-2</v>
      </c>
    </row>
    <row r="103" spans="1:20" s="13" customFormat="1" ht="17" x14ac:dyDescent="0.2">
      <c r="A103" s="15"/>
      <c r="B103" s="45" t="s">
        <v>141</v>
      </c>
      <c r="C103" s="35" t="s">
        <v>150</v>
      </c>
      <c r="D103" s="198">
        <v>885093007842</v>
      </c>
      <c r="E103" s="93">
        <v>1.59</v>
      </c>
      <c r="F103" s="265">
        <v>0.8</v>
      </c>
      <c r="G103" s="262">
        <f t="shared" si="5"/>
        <v>0.72000000000000008</v>
      </c>
      <c r="H103" s="92">
        <v>20</v>
      </c>
      <c r="I103" s="205">
        <f t="shared" si="6"/>
        <v>14.4</v>
      </c>
      <c r="J103" s="180"/>
      <c r="K103" s="134">
        <f t="shared" si="7"/>
        <v>0</v>
      </c>
      <c r="L103" s="134"/>
      <c r="M103" s="49">
        <v>20</v>
      </c>
      <c r="N103" s="49">
        <v>240</v>
      </c>
      <c r="O103" s="49">
        <v>4.8</v>
      </c>
      <c r="P103">
        <v>8.1999999999999993</v>
      </c>
      <c r="Q103">
        <v>30.5</v>
      </c>
      <c r="R103">
        <v>29.5</v>
      </c>
      <c r="S103">
        <v>18</v>
      </c>
      <c r="T103" s="49">
        <v>1.6195500000000002E-2</v>
      </c>
    </row>
    <row r="104" spans="1:20" s="13" customFormat="1" ht="129" customHeight="1" x14ac:dyDescent="0.2">
      <c r="A104" s="15"/>
      <c r="B104" s="44" t="s">
        <v>276</v>
      </c>
      <c r="C104" s="68" t="s">
        <v>277</v>
      </c>
      <c r="D104" s="198" t="s">
        <v>488</v>
      </c>
      <c r="E104" s="93">
        <v>2.99</v>
      </c>
      <c r="F104" s="265">
        <v>1.5</v>
      </c>
      <c r="G104" s="262">
        <f t="shared" si="5"/>
        <v>1.35</v>
      </c>
      <c r="H104" s="92">
        <v>20</v>
      </c>
      <c r="I104" s="205">
        <f t="shared" si="6"/>
        <v>27</v>
      </c>
      <c r="J104" s="180"/>
      <c r="K104" s="134">
        <f t="shared" si="7"/>
        <v>0</v>
      </c>
      <c r="L104" s="134"/>
      <c r="M104" s="49">
        <v>20</v>
      </c>
      <c r="N104" s="49">
        <v>240</v>
      </c>
      <c r="O104" s="49">
        <v>4.8</v>
      </c>
      <c r="P104">
        <v>8.1999999999999993</v>
      </c>
      <c r="Q104">
        <v>30.5</v>
      </c>
      <c r="R104">
        <v>29.5</v>
      </c>
      <c r="S104">
        <v>18</v>
      </c>
      <c r="T104" s="49">
        <v>1.6195500000000002E-2</v>
      </c>
    </row>
    <row r="105" spans="1:20" s="13" customFormat="1" ht="129" customHeight="1" x14ac:dyDescent="0.2">
      <c r="A105" s="15"/>
      <c r="B105" s="44" t="s">
        <v>279</v>
      </c>
      <c r="C105" s="68" t="s">
        <v>278</v>
      </c>
      <c r="D105" s="198" t="s">
        <v>489</v>
      </c>
      <c r="E105" s="93">
        <v>2.99</v>
      </c>
      <c r="F105" s="265">
        <v>1.5</v>
      </c>
      <c r="G105" s="262">
        <f t="shared" si="5"/>
        <v>1.35</v>
      </c>
      <c r="H105" s="92">
        <v>20</v>
      </c>
      <c r="I105" s="205">
        <f t="shared" si="6"/>
        <v>27</v>
      </c>
      <c r="J105" s="180"/>
      <c r="K105" s="134">
        <f t="shared" si="7"/>
        <v>0</v>
      </c>
      <c r="L105" s="134"/>
      <c r="M105" s="49">
        <v>20</v>
      </c>
      <c r="N105" s="49">
        <v>240</v>
      </c>
      <c r="O105" s="49">
        <v>4.8</v>
      </c>
      <c r="P105">
        <v>8.1999999999999993</v>
      </c>
      <c r="Q105">
        <v>30.5</v>
      </c>
      <c r="R105">
        <v>29.5</v>
      </c>
      <c r="S105">
        <v>18</v>
      </c>
      <c r="T105" s="49">
        <v>1.6195500000000002E-2</v>
      </c>
    </row>
    <row r="106" spans="1:20" s="13" customFormat="1" ht="129" customHeight="1" x14ac:dyDescent="0.2">
      <c r="A106" s="15"/>
      <c r="B106" s="46" t="s">
        <v>109</v>
      </c>
      <c r="C106" s="35" t="s">
        <v>108</v>
      </c>
      <c r="D106" s="198">
        <v>885093007149</v>
      </c>
      <c r="E106" s="93">
        <v>1.59</v>
      </c>
      <c r="F106" s="265">
        <v>0.8</v>
      </c>
      <c r="G106" s="262">
        <f t="shared" si="5"/>
        <v>0.72000000000000008</v>
      </c>
      <c r="H106" s="92">
        <v>24</v>
      </c>
      <c r="I106" s="205">
        <f t="shared" si="6"/>
        <v>17.28</v>
      </c>
      <c r="J106" s="180"/>
      <c r="K106" s="134">
        <f t="shared" si="7"/>
        <v>0</v>
      </c>
      <c r="L106" s="134"/>
      <c r="M106" s="61">
        <v>24</v>
      </c>
      <c r="N106" s="61">
        <v>288</v>
      </c>
      <c r="O106" s="61">
        <v>10.1</v>
      </c>
      <c r="P106">
        <v>11.6</v>
      </c>
      <c r="Q106">
        <v>33</v>
      </c>
      <c r="R106">
        <v>31</v>
      </c>
      <c r="S106">
        <v>29.5</v>
      </c>
      <c r="T106" s="61">
        <v>3.01785E-2</v>
      </c>
    </row>
    <row r="107" spans="1:20" s="13" customFormat="1" ht="129" customHeight="1" x14ac:dyDescent="0.2">
      <c r="A107" s="15"/>
      <c r="B107" s="46" t="s">
        <v>110</v>
      </c>
      <c r="C107" s="35" t="s">
        <v>111</v>
      </c>
      <c r="D107" s="198">
        <v>885093008795</v>
      </c>
      <c r="E107" s="93">
        <v>1.59</v>
      </c>
      <c r="F107" s="265">
        <v>0.8</v>
      </c>
      <c r="G107" s="262">
        <f t="shared" si="5"/>
        <v>0.72000000000000008</v>
      </c>
      <c r="H107" s="92">
        <v>24</v>
      </c>
      <c r="I107" s="205">
        <f t="shared" si="6"/>
        <v>17.28</v>
      </c>
      <c r="J107" s="180"/>
      <c r="K107" s="134">
        <f t="shared" si="7"/>
        <v>0</v>
      </c>
      <c r="L107" s="134"/>
      <c r="M107" s="61">
        <v>24</v>
      </c>
      <c r="N107" s="61">
        <v>288</v>
      </c>
      <c r="O107" s="61">
        <v>10.1</v>
      </c>
      <c r="P107">
        <v>11.6</v>
      </c>
      <c r="Q107">
        <v>33</v>
      </c>
      <c r="R107">
        <v>31</v>
      </c>
      <c r="S107">
        <v>29.5</v>
      </c>
      <c r="T107" s="61">
        <v>3.01785E-2</v>
      </c>
    </row>
    <row r="108" spans="1:20" s="61" customFormat="1" ht="129" customHeight="1" x14ac:dyDescent="0.2">
      <c r="A108" s="59"/>
      <c r="B108" s="60" t="s">
        <v>210</v>
      </c>
      <c r="C108" s="59" t="s">
        <v>211</v>
      </c>
      <c r="D108" s="198" t="s">
        <v>212</v>
      </c>
      <c r="E108" s="93">
        <v>1.59</v>
      </c>
      <c r="F108" s="265">
        <v>0.8</v>
      </c>
      <c r="G108" s="262">
        <f t="shared" si="5"/>
        <v>0.72000000000000008</v>
      </c>
      <c r="H108" s="92">
        <v>24</v>
      </c>
      <c r="I108" s="205">
        <f t="shared" si="6"/>
        <v>17.28</v>
      </c>
      <c r="J108" s="180"/>
      <c r="K108" s="134">
        <f t="shared" si="7"/>
        <v>0</v>
      </c>
      <c r="L108" s="134"/>
      <c r="M108" s="61">
        <v>24</v>
      </c>
      <c r="N108" s="61">
        <v>288</v>
      </c>
      <c r="O108" s="61">
        <v>10.1</v>
      </c>
      <c r="P108">
        <v>11.6</v>
      </c>
      <c r="Q108">
        <v>33</v>
      </c>
      <c r="R108">
        <v>31</v>
      </c>
      <c r="S108">
        <v>29.5</v>
      </c>
      <c r="T108" s="61">
        <v>3.01785E-2</v>
      </c>
    </row>
    <row r="109" spans="1:20" s="61" customFormat="1" ht="129" customHeight="1" x14ac:dyDescent="0.2">
      <c r="A109" s="59"/>
      <c r="B109" s="60" t="s">
        <v>213</v>
      </c>
      <c r="C109" s="59" t="s">
        <v>214</v>
      </c>
      <c r="D109" s="198" t="s">
        <v>215</v>
      </c>
      <c r="E109" s="93">
        <v>1.59</v>
      </c>
      <c r="F109" s="265">
        <v>0.8</v>
      </c>
      <c r="G109" s="262">
        <f t="shared" si="5"/>
        <v>0.72000000000000008</v>
      </c>
      <c r="H109" s="92">
        <v>24</v>
      </c>
      <c r="I109" s="205">
        <f t="shared" si="6"/>
        <v>17.28</v>
      </c>
      <c r="J109" s="180"/>
      <c r="K109" s="134">
        <f t="shared" si="7"/>
        <v>0</v>
      </c>
      <c r="L109" s="134"/>
      <c r="M109" s="61">
        <v>24</v>
      </c>
      <c r="N109" s="61">
        <v>288</v>
      </c>
      <c r="O109" s="61">
        <v>10.1</v>
      </c>
      <c r="P109">
        <v>11.6</v>
      </c>
      <c r="Q109">
        <v>33</v>
      </c>
      <c r="R109">
        <v>31</v>
      </c>
      <c r="S109">
        <v>29.5</v>
      </c>
      <c r="T109" s="61">
        <v>3.01785E-2</v>
      </c>
    </row>
    <row r="110" spans="1:20" s="61" customFormat="1" ht="129" customHeight="1" x14ac:dyDescent="0.2">
      <c r="A110" s="59"/>
      <c r="B110" s="60" t="s">
        <v>502</v>
      </c>
      <c r="C110" s="214" t="s">
        <v>557</v>
      </c>
      <c r="D110" s="198">
        <v>885093010446</v>
      </c>
      <c r="E110" s="93">
        <v>2.99</v>
      </c>
      <c r="F110" s="265">
        <v>1.5</v>
      </c>
      <c r="G110" s="262">
        <f t="shared" si="5"/>
        <v>1.35</v>
      </c>
      <c r="H110" s="92">
        <v>24</v>
      </c>
      <c r="I110" s="205">
        <f t="shared" si="6"/>
        <v>32.4</v>
      </c>
      <c r="J110" s="180"/>
      <c r="K110" s="134">
        <f t="shared" ref="K110" si="8">I110*J110</f>
        <v>0</v>
      </c>
      <c r="L110" s="134"/>
      <c r="M110" s="61">
        <v>24</v>
      </c>
      <c r="N110" s="61">
        <v>288</v>
      </c>
      <c r="O110" s="61">
        <v>10.1</v>
      </c>
      <c r="P110">
        <v>11.6</v>
      </c>
      <c r="Q110">
        <v>33</v>
      </c>
      <c r="R110">
        <v>31</v>
      </c>
      <c r="S110">
        <v>29.5</v>
      </c>
      <c r="T110" s="61">
        <v>3.01785E-2</v>
      </c>
    </row>
    <row r="111" spans="1:20" s="13" customFormat="1" ht="129" customHeight="1" x14ac:dyDescent="0.2">
      <c r="A111" s="15"/>
      <c r="B111" s="46" t="s">
        <v>269</v>
      </c>
      <c r="C111" s="68" t="s">
        <v>268</v>
      </c>
      <c r="D111" s="198" t="s">
        <v>490</v>
      </c>
      <c r="E111" s="93">
        <v>3.49</v>
      </c>
      <c r="F111" s="265">
        <v>1.75</v>
      </c>
      <c r="G111" s="262">
        <f t="shared" si="5"/>
        <v>1.575</v>
      </c>
      <c r="H111" s="92">
        <v>24</v>
      </c>
      <c r="I111" s="205">
        <f t="shared" si="6"/>
        <v>37.799999999999997</v>
      </c>
      <c r="J111" s="180"/>
      <c r="K111" s="134">
        <f t="shared" si="7"/>
        <v>0</v>
      </c>
      <c r="L111" s="134"/>
      <c r="M111" s="61">
        <v>24</v>
      </c>
      <c r="N111" s="61">
        <v>288</v>
      </c>
      <c r="O111" s="61">
        <v>10.1</v>
      </c>
      <c r="P111">
        <v>11.6</v>
      </c>
      <c r="Q111">
        <v>33</v>
      </c>
      <c r="R111">
        <v>31</v>
      </c>
      <c r="S111">
        <v>29.5</v>
      </c>
      <c r="T111" s="61">
        <v>3.01785E-2</v>
      </c>
    </row>
    <row r="112" spans="1:20" s="13" customFormat="1" ht="129" customHeight="1" x14ac:dyDescent="0.2">
      <c r="A112" s="15"/>
      <c r="B112" s="46" t="s">
        <v>270</v>
      </c>
      <c r="C112" s="68" t="s">
        <v>271</v>
      </c>
      <c r="D112" s="198" t="s">
        <v>491</v>
      </c>
      <c r="E112" s="93">
        <v>2.99</v>
      </c>
      <c r="F112" s="265">
        <v>1.5</v>
      </c>
      <c r="G112" s="262">
        <f t="shared" si="5"/>
        <v>1.35</v>
      </c>
      <c r="H112" s="92">
        <v>24</v>
      </c>
      <c r="I112" s="205">
        <f t="shared" si="6"/>
        <v>32.4</v>
      </c>
      <c r="J112" s="180"/>
      <c r="K112" s="134">
        <f t="shared" si="7"/>
        <v>0</v>
      </c>
      <c r="L112" s="134"/>
      <c r="M112" s="61">
        <v>24</v>
      </c>
      <c r="N112" s="61">
        <v>288</v>
      </c>
      <c r="O112" s="61">
        <v>10.1</v>
      </c>
      <c r="P112">
        <v>11.6</v>
      </c>
      <c r="Q112">
        <v>33</v>
      </c>
      <c r="R112">
        <v>31</v>
      </c>
      <c r="S112">
        <v>29.5</v>
      </c>
      <c r="T112" s="61">
        <v>3.01785E-2</v>
      </c>
    </row>
    <row r="113" spans="1:20" s="61" customFormat="1" ht="129" customHeight="1" x14ac:dyDescent="0.2">
      <c r="A113" s="59"/>
      <c r="B113" s="60" t="s">
        <v>216</v>
      </c>
      <c r="C113" s="59" t="s">
        <v>217</v>
      </c>
      <c r="D113" s="198" t="s">
        <v>218</v>
      </c>
      <c r="E113" s="93">
        <v>2.4900000000000002</v>
      </c>
      <c r="F113" s="265">
        <v>1.25</v>
      </c>
      <c r="G113" s="262">
        <f t="shared" si="5"/>
        <v>1.125</v>
      </c>
      <c r="H113" s="92">
        <v>24</v>
      </c>
      <c r="I113" s="205">
        <f t="shared" si="6"/>
        <v>27</v>
      </c>
      <c r="J113" s="180"/>
      <c r="K113" s="134">
        <f t="shared" si="7"/>
        <v>0</v>
      </c>
      <c r="L113" s="134"/>
      <c r="M113" s="61">
        <v>24</v>
      </c>
      <c r="N113" s="61">
        <v>288</v>
      </c>
      <c r="O113" s="61">
        <v>13.8</v>
      </c>
      <c r="P113">
        <v>6.5</v>
      </c>
      <c r="Q113">
        <v>40.5</v>
      </c>
      <c r="R113">
        <v>32.5</v>
      </c>
      <c r="S113">
        <v>34</v>
      </c>
      <c r="T113" s="61">
        <v>4.4752500000000001E-2</v>
      </c>
    </row>
    <row r="114" spans="1:20" s="61" customFormat="1" ht="129" customHeight="1" x14ac:dyDescent="0.2">
      <c r="A114" s="59"/>
      <c r="B114" s="60" t="s">
        <v>219</v>
      </c>
      <c r="C114" s="59" t="s">
        <v>220</v>
      </c>
      <c r="D114" s="198" t="s">
        <v>221</v>
      </c>
      <c r="E114" s="93">
        <v>2.4900000000000002</v>
      </c>
      <c r="F114" s="265">
        <v>1.25</v>
      </c>
      <c r="G114" s="262">
        <f t="shared" si="5"/>
        <v>1.125</v>
      </c>
      <c r="H114" s="92">
        <v>24</v>
      </c>
      <c r="I114" s="205">
        <f t="shared" si="6"/>
        <v>27</v>
      </c>
      <c r="J114" s="180"/>
      <c r="K114" s="134">
        <f t="shared" si="7"/>
        <v>0</v>
      </c>
      <c r="L114" s="134"/>
      <c r="M114" s="61">
        <v>24</v>
      </c>
      <c r="N114" s="61">
        <v>288</v>
      </c>
      <c r="O114" s="61">
        <v>13.8</v>
      </c>
      <c r="P114">
        <v>6.5</v>
      </c>
      <c r="Q114">
        <v>40.5</v>
      </c>
      <c r="R114">
        <v>32.5</v>
      </c>
      <c r="S114">
        <v>34</v>
      </c>
      <c r="T114" s="61">
        <v>4.4752500000000001E-2</v>
      </c>
    </row>
    <row r="115" spans="1:20" s="61" customFormat="1" ht="129" customHeight="1" x14ac:dyDescent="0.2">
      <c r="A115" s="59"/>
      <c r="B115" s="60" t="s">
        <v>272</v>
      </c>
      <c r="C115" s="68" t="s">
        <v>273</v>
      </c>
      <c r="D115" s="198" t="s">
        <v>492</v>
      </c>
      <c r="E115" s="93">
        <v>3.49</v>
      </c>
      <c r="F115" s="265">
        <v>1.75</v>
      </c>
      <c r="G115" s="262">
        <f t="shared" si="5"/>
        <v>1.575</v>
      </c>
      <c r="H115" s="92">
        <v>24</v>
      </c>
      <c r="I115" s="205">
        <f t="shared" si="6"/>
        <v>37.799999999999997</v>
      </c>
      <c r="J115" s="180"/>
      <c r="K115" s="134">
        <f t="shared" si="7"/>
        <v>0</v>
      </c>
      <c r="L115" s="134"/>
      <c r="M115" s="61">
        <v>24</v>
      </c>
      <c r="N115" s="61">
        <v>288</v>
      </c>
      <c r="O115" s="61">
        <v>13.8</v>
      </c>
      <c r="P115">
        <v>6.5</v>
      </c>
      <c r="Q115">
        <v>40.5</v>
      </c>
      <c r="R115">
        <v>32.5</v>
      </c>
      <c r="S115">
        <v>34</v>
      </c>
      <c r="T115" s="61">
        <v>4.4752500000000001E-2</v>
      </c>
    </row>
    <row r="116" spans="1:20" s="61" customFormat="1" ht="129" customHeight="1" x14ac:dyDescent="0.2">
      <c r="A116" s="59"/>
      <c r="B116" s="46" t="s">
        <v>526</v>
      </c>
      <c r="C116" s="231" t="s">
        <v>658</v>
      </c>
      <c r="D116" s="215" t="s">
        <v>667</v>
      </c>
      <c r="E116" s="93">
        <v>2.5</v>
      </c>
      <c r="F116" s="265">
        <v>1.25</v>
      </c>
      <c r="G116" s="262">
        <f t="shared" si="5"/>
        <v>1.125</v>
      </c>
      <c r="H116" s="92">
        <v>12</v>
      </c>
      <c r="I116" s="205">
        <f t="shared" si="6"/>
        <v>13.5</v>
      </c>
      <c r="J116" s="180"/>
      <c r="K116" s="134">
        <f t="shared" si="7"/>
        <v>0</v>
      </c>
      <c r="L116" s="134"/>
      <c r="M116" s="92">
        <v>12</v>
      </c>
      <c r="N116" s="49">
        <v>288</v>
      </c>
      <c r="P116"/>
      <c r="Q116"/>
      <c r="R116"/>
      <c r="S116"/>
    </row>
    <row r="117" spans="1:20" s="61" customFormat="1" ht="129" customHeight="1" x14ac:dyDescent="0.2">
      <c r="A117" s="59"/>
      <c r="B117" s="46" t="s">
        <v>527</v>
      </c>
      <c r="C117" s="231" t="s">
        <v>659</v>
      </c>
      <c r="D117" s="215" t="s">
        <v>668</v>
      </c>
      <c r="E117" s="93">
        <v>5</v>
      </c>
      <c r="F117" s="265">
        <v>2.5</v>
      </c>
      <c r="G117" s="262">
        <f t="shared" si="5"/>
        <v>2.25</v>
      </c>
      <c r="H117" s="92">
        <v>12</v>
      </c>
      <c r="I117" s="205">
        <f t="shared" si="6"/>
        <v>27</v>
      </c>
      <c r="J117" s="180"/>
      <c r="K117" s="134">
        <f t="shared" si="7"/>
        <v>0</v>
      </c>
      <c r="L117" s="134"/>
      <c r="M117" s="92">
        <v>12</v>
      </c>
      <c r="N117" s="49">
        <v>288</v>
      </c>
      <c r="P117"/>
      <c r="Q117"/>
      <c r="R117"/>
      <c r="S117"/>
    </row>
    <row r="118" spans="1:20" s="61" customFormat="1" ht="129" customHeight="1" x14ac:dyDescent="0.2">
      <c r="A118" s="59"/>
      <c r="B118" s="60" t="s">
        <v>528</v>
      </c>
      <c r="C118" s="231" t="s">
        <v>660</v>
      </c>
      <c r="D118" s="215">
        <v>885093009600</v>
      </c>
      <c r="E118" s="93">
        <v>3.5</v>
      </c>
      <c r="F118" s="265">
        <v>1.75</v>
      </c>
      <c r="G118" s="262">
        <f t="shared" si="5"/>
        <v>1.575</v>
      </c>
      <c r="H118" s="92">
        <v>12</v>
      </c>
      <c r="I118" s="205">
        <f t="shared" si="6"/>
        <v>18.899999999999999</v>
      </c>
      <c r="J118" s="180"/>
      <c r="K118" s="134">
        <f t="shared" si="7"/>
        <v>0</v>
      </c>
      <c r="L118" s="134"/>
      <c r="M118" s="92">
        <v>12</v>
      </c>
      <c r="N118" s="49">
        <v>288</v>
      </c>
      <c r="P118"/>
      <c r="Q118"/>
      <c r="R118"/>
      <c r="S118"/>
    </row>
    <row r="119" spans="1:20" s="61" customFormat="1" ht="129" customHeight="1" x14ac:dyDescent="0.2">
      <c r="A119" s="59"/>
      <c r="B119" s="60" t="s">
        <v>529</v>
      </c>
      <c r="C119" s="231" t="s">
        <v>661</v>
      </c>
      <c r="D119" s="215">
        <v>885093009631</v>
      </c>
      <c r="E119" s="93">
        <v>3.5</v>
      </c>
      <c r="F119" s="265">
        <v>1.75</v>
      </c>
      <c r="G119" s="262">
        <f t="shared" si="5"/>
        <v>1.575</v>
      </c>
      <c r="H119" s="92">
        <v>12</v>
      </c>
      <c r="I119" s="205">
        <f t="shared" si="6"/>
        <v>18.899999999999999</v>
      </c>
      <c r="J119" s="180"/>
      <c r="K119" s="134">
        <f t="shared" si="7"/>
        <v>0</v>
      </c>
      <c r="L119" s="134"/>
      <c r="M119" s="92">
        <v>12</v>
      </c>
      <c r="N119" s="49">
        <v>288</v>
      </c>
      <c r="P119"/>
      <c r="Q119"/>
      <c r="R119"/>
      <c r="S119"/>
    </row>
    <row r="120" spans="1:20" ht="129" customHeight="1" x14ac:dyDescent="0.2">
      <c r="B120" s="2" t="s">
        <v>599</v>
      </c>
      <c r="C120" s="231" t="s">
        <v>655</v>
      </c>
      <c r="D120" s="224" t="s">
        <v>600</v>
      </c>
      <c r="E120" s="225">
        <v>2.99</v>
      </c>
      <c r="F120" s="265">
        <v>1.5</v>
      </c>
      <c r="G120" s="262">
        <f t="shared" si="5"/>
        <v>1.35</v>
      </c>
      <c r="H120" s="226">
        <v>12</v>
      </c>
      <c r="I120" s="205">
        <f t="shared" si="6"/>
        <v>16.2</v>
      </c>
      <c r="J120" s="180"/>
      <c r="K120" s="134">
        <f t="shared" ref="K120:K127" si="9">I120*J120</f>
        <v>0</v>
      </c>
      <c r="L120" s="134"/>
      <c r="M120" s="226">
        <v>12</v>
      </c>
      <c r="N120" s="49">
        <v>288</v>
      </c>
      <c r="R120" s="86"/>
    </row>
    <row r="121" spans="1:20" s="13" customFormat="1" ht="129" customHeight="1" x14ac:dyDescent="0.2">
      <c r="A121" s="15"/>
      <c r="B121" s="3" t="s">
        <v>107</v>
      </c>
      <c r="C121" s="4" t="s">
        <v>26</v>
      </c>
      <c r="D121" s="198">
        <v>885093008450</v>
      </c>
      <c r="E121" s="93">
        <v>3.99</v>
      </c>
      <c r="F121" s="265">
        <v>2</v>
      </c>
      <c r="G121" s="262">
        <f t="shared" si="5"/>
        <v>1.8</v>
      </c>
      <c r="H121" s="92">
        <v>12</v>
      </c>
      <c r="I121" s="205">
        <f t="shared" si="6"/>
        <v>21.6</v>
      </c>
      <c r="J121" s="180"/>
      <c r="K121" s="134">
        <f>I121*J121</f>
        <v>0</v>
      </c>
      <c r="L121" s="134"/>
      <c r="M121" s="49">
        <v>12</v>
      </c>
      <c r="N121" s="49">
        <v>144</v>
      </c>
      <c r="O121" s="49">
        <v>4.7</v>
      </c>
      <c r="P121">
        <v>6.2</v>
      </c>
      <c r="Q121">
        <v>47.6</v>
      </c>
      <c r="R121">
        <v>31.7</v>
      </c>
      <c r="S121">
        <v>48.6</v>
      </c>
      <c r="T121" s="49">
        <v>7.3300000000000004E-2</v>
      </c>
    </row>
    <row r="122" spans="1:20" s="13" customFormat="1" ht="129" customHeight="1" x14ac:dyDescent="0.2">
      <c r="A122" s="15"/>
      <c r="B122" s="3" t="s">
        <v>274</v>
      </c>
      <c r="C122" s="68" t="s">
        <v>275</v>
      </c>
      <c r="D122" s="198" t="s">
        <v>493</v>
      </c>
      <c r="E122" s="93">
        <v>4.99</v>
      </c>
      <c r="F122" s="265">
        <v>2.5</v>
      </c>
      <c r="G122" s="262">
        <f t="shared" si="5"/>
        <v>2.25</v>
      </c>
      <c r="H122" s="92">
        <v>12</v>
      </c>
      <c r="I122" s="205">
        <f t="shared" si="6"/>
        <v>27</v>
      </c>
      <c r="J122" s="180"/>
      <c r="K122" s="134">
        <f>I122*J122</f>
        <v>0</v>
      </c>
      <c r="L122" s="134"/>
      <c r="M122" s="49">
        <v>12</v>
      </c>
      <c r="N122" s="49">
        <v>144</v>
      </c>
      <c r="O122" s="49">
        <v>4.7</v>
      </c>
      <c r="P122">
        <v>6.2</v>
      </c>
      <c r="Q122">
        <v>47.6</v>
      </c>
      <c r="R122">
        <v>31.7</v>
      </c>
      <c r="S122">
        <v>48.6</v>
      </c>
      <c r="T122" s="49">
        <v>7.3300000000000004E-2</v>
      </c>
    </row>
    <row r="123" spans="1:20" s="61" customFormat="1" ht="129" customHeight="1" x14ac:dyDescent="0.2">
      <c r="A123" s="59"/>
      <c r="B123" s="46" t="s">
        <v>530</v>
      </c>
      <c r="C123" s="231" t="s">
        <v>662</v>
      </c>
      <c r="D123" s="215" t="s">
        <v>531</v>
      </c>
      <c r="E123" s="93">
        <v>3.5</v>
      </c>
      <c r="F123" s="265">
        <v>1.89</v>
      </c>
      <c r="G123" s="262">
        <f t="shared" si="5"/>
        <v>1.7009999999999998</v>
      </c>
      <c r="H123" s="92">
        <v>12</v>
      </c>
      <c r="I123" s="205">
        <f t="shared" si="6"/>
        <v>20.420000000000002</v>
      </c>
      <c r="J123" s="180"/>
      <c r="K123" s="134">
        <f>I123*J123</f>
        <v>0</v>
      </c>
      <c r="L123" s="134"/>
      <c r="M123" s="61">
        <v>12</v>
      </c>
      <c r="N123" s="61">
        <v>144</v>
      </c>
      <c r="P123"/>
      <c r="Q123"/>
      <c r="R123"/>
      <c r="S123"/>
    </row>
    <row r="124" spans="1:20" ht="129" customHeight="1" x14ac:dyDescent="0.2">
      <c r="B124" s="2" t="s">
        <v>601</v>
      </c>
      <c r="C124" s="231" t="s">
        <v>656</v>
      </c>
      <c r="D124" s="224" t="s">
        <v>602</v>
      </c>
      <c r="E124" s="225">
        <v>3.49</v>
      </c>
      <c r="F124" s="265">
        <v>1.89</v>
      </c>
      <c r="G124" s="262">
        <f t="shared" si="5"/>
        <v>1.7009999999999998</v>
      </c>
      <c r="H124" s="226">
        <v>12</v>
      </c>
      <c r="I124" s="205">
        <f t="shared" si="6"/>
        <v>20.420000000000002</v>
      </c>
      <c r="J124" s="180"/>
      <c r="K124" s="134">
        <f t="shared" si="9"/>
        <v>0</v>
      </c>
      <c r="L124" s="134"/>
      <c r="M124" s="49">
        <v>12</v>
      </c>
      <c r="N124" s="49">
        <v>144</v>
      </c>
      <c r="R124" s="86"/>
    </row>
    <row r="125" spans="1:20" ht="129" customHeight="1" x14ac:dyDescent="0.2">
      <c r="B125" s="2" t="s">
        <v>603</v>
      </c>
      <c r="C125" s="237" t="s">
        <v>674</v>
      </c>
      <c r="D125" s="224" t="s">
        <v>604</v>
      </c>
      <c r="E125" s="225">
        <v>3.49</v>
      </c>
      <c r="F125" s="265">
        <v>1.89</v>
      </c>
      <c r="G125" s="262">
        <f t="shared" si="5"/>
        <v>1.7009999999999998</v>
      </c>
      <c r="H125" s="226">
        <v>12</v>
      </c>
      <c r="I125" s="205">
        <f t="shared" si="6"/>
        <v>20.420000000000002</v>
      </c>
      <c r="J125" s="180"/>
      <c r="K125" s="134">
        <f t="shared" si="9"/>
        <v>0</v>
      </c>
      <c r="L125" s="134"/>
      <c r="M125" s="49">
        <v>12</v>
      </c>
      <c r="N125" s="49">
        <v>144</v>
      </c>
      <c r="R125" s="86"/>
    </row>
    <row r="126" spans="1:20" ht="129" customHeight="1" x14ac:dyDescent="0.2">
      <c r="B126" s="2" t="s">
        <v>605</v>
      </c>
      <c r="C126" s="223" t="s">
        <v>633</v>
      </c>
      <c r="D126" s="224" t="s">
        <v>606</v>
      </c>
      <c r="E126" s="225">
        <v>3.49</v>
      </c>
      <c r="F126" s="265">
        <v>1.89</v>
      </c>
      <c r="G126" s="262">
        <f t="shared" si="5"/>
        <v>1.7009999999999998</v>
      </c>
      <c r="H126" s="226">
        <v>12</v>
      </c>
      <c r="I126" s="205">
        <f t="shared" si="6"/>
        <v>20.420000000000002</v>
      </c>
      <c r="J126" s="180"/>
      <c r="K126" s="134">
        <f t="shared" si="9"/>
        <v>0</v>
      </c>
      <c r="L126" s="134"/>
      <c r="M126" s="49">
        <v>12</v>
      </c>
      <c r="N126" s="49">
        <v>144</v>
      </c>
      <c r="R126" s="228"/>
    </row>
    <row r="127" spans="1:20" ht="129" customHeight="1" x14ac:dyDescent="0.2">
      <c r="B127" s="2" t="s">
        <v>607</v>
      </c>
      <c r="C127" s="223" t="s">
        <v>634</v>
      </c>
      <c r="D127" s="224" t="s">
        <v>608</v>
      </c>
      <c r="E127" s="225">
        <v>3.49</v>
      </c>
      <c r="F127" s="265">
        <v>1.89</v>
      </c>
      <c r="G127" s="262">
        <f t="shared" si="5"/>
        <v>1.7009999999999998</v>
      </c>
      <c r="H127" s="226">
        <v>12</v>
      </c>
      <c r="I127" s="205">
        <f t="shared" si="6"/>
        <v>20.420000000000002</v>
      </c>
      <c r="J127" s="180"/>
      <c r="K127" s="134">
        <f t="shared" si="9"/>
        <v>0</v>
      </c>
      <c r="L127" s="134"/>
      <c r="M127" s="49">
        <v>12</v>
      </c>
      <c r="N127" s="49">
        <v>144</v>
      </c>
      <c r="R127" s="229"/>
    </row>
    <row r="128" spans="1:20" s="61" customFormat="1" ht="129" customHeight="1" x14ac:dyDescent="0.2">
      <c r="A128" s="59"/>
      <c r="B128" s="46" t="s">
        <v>532</v>
      </c>
      <c r="C128" s="231" t="s">
        <v>663</v>
      </c>
      <c r="D128" s="215">
        <v>885093009822</v>
      </c>
      <c r="E128" s="93">
        <v>3.49</v>
      </c>
      <c r="F128" s="265">
        <v>1.89</v>
      </c>
      <c r="G128" s="262">
        <f t="shared" si="5"/>
        <v>1.7009999999999998</v>
      </c>
      <c r="H128" s="92">
        <v>12</v>
      </c>
      <c r="I128" s="205">
        <f t="shared" si="6"/>
        <v>20.420000000000002</v>
      </c>
      <c r="J128" s="180"/>
      <c r="K128" s="134">
        <f>I128*J128</f>
        <v>0</v>
      </c>
      <c r="L128" s="134"/>
      <c r="M128" s="49">
        <v>12</v>
      </c>
      <c r="N128" s="49">
        <v>144</v>
      </c>
      <c r="O128" s="49">
        <v>4.03</v>
      </c>
      <c r="P128">
        <v>5.2</v>
      </c>
      <c r="Q128">
        <v>45.5</v>
      </c>
      <c r="R128">
        <v>28.9</v>
      </c>
      <c r="S128">
        <v>34.6</v>
      </c>
      <c r="T128" s="49">
        <v>4.5400000000000003E-2</v>
      </c>
    </row>
    <row r="129" spans="1:25" s="61" customFormat="1" ht="129" customHeight="1" x14ac:dyDescent="0.2">
      <c r="A129" s="59"/>
      <c r="B129" s="46" t="s">
        <v>533</v>
      </c>
      <c r="C129" s="231" t="s">
        <v>664</v>
      </c>
      <c r="D129" s="215">
        <v>885093009815</v>
      </c>
      <c r="E129" s="93">
        <v>3.49</v>
      </c>
      <c r="F129" s="265">
        <v>1.89</v>
      </c>
      <c r="G129" s="262">
        <f t="shared" si="5"/>
        <v>1.7009999999999998</v>
      </c>
      <c r="H129" s="92">
        <v>12</v>
      </c>
      <c r="I129" s="205">
        <f t="shared" si="6"/>
        <v>20.420000000000002</v>
      </c>
      <c r="J129" s="180"/>
      <c r="K129" s="134">
        <f>I129*J129</f>
        <v>0</v>
      </c>
      <c r="L129" s="134"/>
      <c r="M129" s="49">
        <v>12</v>
      </c>
      <c r="N129" s="49">
        <v>144</v>
      </c>
      <c r="O129" s="49">
        <v>4.03</v>
      </c>
      <c r="P129">
        <v>5.2</v>
      </c>
      <c r="Q129">
        <v>45.5</v>
      </c>
      <c r="R129">
        <v>28.9</v>
      </c>
      <c r="S129">
        <v>34.6</v>
      </c>
      <c r="T129" s="49">
        <v>4.5400000000000003E-2</v>
      </c>
    </row>
    <row r="130" spans="1:25" s="61" customFormat="1" ht="129" customHeight="1" x14ac:dyDescent="0.2">
      <c r="A130" s="59"/>
      <c r="B130" s="60" t="s">
        <v>534</v>
      </c>
      <c r="C130" s="231" t="s">
        <v>665</v>
      </c>
      <c r="D130" s="215">
        <v>885093009617</v>
      </c>
      <c r="E130" s="93">
        <v>3.49</v>
      </c>
      <c r="F130" s="265">
        <v>1.89</v>
      </c>
      <c r="G130" s="262">
        <f t="shared" si="5"/>
        <v>1.7009999999999998</v>
      </c>
      <c r="H130" s="92">
        <v>12</v>
      </c>
      <c r="I130" s="205">
        <f t="shared" si="6"/>
        <v>20.420000000000002</v>
      </c>
      <c r="J130" s="180"/>
      <c r="K130" s="134">
        <f>I130*J130</f>
        <v>0</v>
      </c>
      <c r="L130" s="134"/>
      <c r="M130" s="49">
        <v>12</v>
      </c>
      <c r="N130" s="49">
        <v>144</v>
      </c>
      <c r="O130" s="49">
        <v>4.03</v>
      </c>
      <c r="P130">
        <v>5.2</v>
      </c>
      <c r="Q130">
        <v>45.5</v>
      </c>
      <c r="R130">
        <v>28.9</v>
      </c>
      <c r="S130">
        <v>34.6</v>
      </c>
      <c r="T130" s="49">
        <v>4.5400000000000003E-2</v>
      </c>
    </row>
    <row r="131" spans="1:25" s="13" customFormat="1" ht="129" customHeight="1" x14ac:dyDescent="0.2">
      <c r="A131" s="15"/>
      <c r="B131" s="3" t="s">
        <v>28</v>
      </c>
      <c r="C131" s="231" t="s">
        <v>666</v>
      </c>
      <c r="D131" s="198">
        <v>885093008504</v>
      </c>
      <c r="E131" s="93">
        <v>3.49</v>
      </c>
      <c r="F131" s="265">
        <v>1.89</v>
      </c>
      <c r="G131" s="262">
        <f t="shared" si="5"/>
        <v>1.7009999999999998</v>
      </c>
      <c r="H131" s="92">
        <v>12</v>
      </c>
      <c r="I131" s="205">
        <f t="shared" si="6"/>
        <v>20.420000000000002</v>
      </c>
      <c r="J131" s="180"/>
      <c r="K131" s="134">
        <f t="shared" si="7"/>
        <v>0</v>
      </c>
      <c r="L131" s="134"/>
      <c r="M131" s="49">
        <v>12</v>
      </c>
      <c r="N131" s="49">
        <v>144</v>
      </c>
      <c r="O131" s="49">
        <v>4.03</v>
      </c>
      <c r="P131">
        <v>5.2</v>
      </c>
      <c r="Q131">
        <v>45.5</v>
      </c>
      <c r="R131">
        <v>28.9</v>
      </c>
      <c r="S131">
        <v>34.6</v>
      </c>
      <c r="T131" s="49">
        <v>4.5400000000000003E-2</v>
      </c>
    </row>
    <row r="132" spans="1:25" s="13" customFormat="1" ht="129" customHeight="1" x14ac:dyDescent="0.2">
      <c r="A132" s="15"/>
      <c r="B132" s="3" t="s">
        <v>25</v>
      </c>
      <c r="C132" s="4" t="s">
        <v>27</v>
      </c>
      <c r="D132" s="198">
        <v>885093008443</v>
      </c>
      <c r="E132" s="93">
        <v>3.49</v>
      </c>
      <c r="F132" s="265">
        <v>1.89</v>
      </c>
      <c r="G132" s="262">
        <f t="shared" si="5"/>
        <v>1.7009999999999998</v>
      </c>
      <c r="H132" s="92">
        <v>12</v>
      </c>
      <c r="I132" s="205">
        <f t="shared" si="6"/>
        <v>20.420000000000002</v>
      </c>
      <c r="J132" s="180"/>
      <c r="K132" s="134">
        <f t="shared" si="7"/>
        <v>0</v>
      </c>
      <c r="L132" s="134"/>
      <c r="M132" s="49">
        <v>12</v>
      </c>
      <c r="N132" s="49">
        <v>144</v>
      </c>
      <c r="O132" s="49">
        <v>4.03</v>
      </c>
      <c r="P132">
        <v>5.2</v>
      </c>
      <c r="Q132">
        <v>45.5</v>
      </c>
      <c r="R132">
        <v>28.9</v>
      </c>
      <c r="S132">
        <v>34.6</v>
      </c>
      <c r="T132" s="49">
        <v>4.5400000000000003E-2</v>
      </c>
    </row>
    <row r="133" spans="1:25" s="13" customFormat="1" ht="129" customHeight="1" x14ac:dyDescent="0.2">
      <c r="A133" s="15"/>
      <c r="B133" s="3" t="s">
        <v>29</v>
      </c>
      <c r="C133" s="4" t="s">
        <v>30</v>
      </c>
      <c r="D133" s="198">
        <v>885093008498</v>
      </c>
      <c r="E133" s="93">
        <v>3.49</v>
      </c>
      <c r="F133" s="265">
        <v>1.89</v>
      </c>
      <c r="G133" s="262">
        <f t="shared" si="5"/>
        <v>1.7009999999999998</v>
      </c>
      <c r="H133" s="92">
        <v>12</v>
      </c>
      <c r="I133" s="205">
        <f t="shared" si="6"/>
        <v>20.420000000000002</v>
      </c>
      <c r="J133" s="180"/>
      <c r="K133" s="134">
        <f t="shared" si="7"/>
        <v>0</v>
      </c>
      <c r="L133" s="134"/>
      <c r="M133" s="49">
        <v>12</v>
      </c>
      <c r="N133" s="49">
        <v>144</v>
      </c>
      <c r="O133" s="49">
        <v>4.03</v>
      </c>
      <c r="P133">
        <v>5.2</v>
      </c>
      <c r="Q133">
        <v>45.5</v>
      </c>
      <c r="R133">
        <v>28.9</v>
      </c>
      <c r="S133">
        <v>34.6</v>
      </c>
      <c r="T133" s="49">
        <v>4.5400000000000003E-2</v>
      </c>
    </row>
    <row r="134" spans="1:25" s="13" customFormat="1" ht="129" customHeight="1" x14ac:dyDescent="0.2">
      <c r="A134" s="15"/>
      <c r="B134" s="3" t="s">
        <v>31</v>
      </c>
      <c r="C134" s="35" t="s">
        <v>104</v>
      </c>
      <c r="D134" s="198">
        <v>885093008511</v>
      </c>
      <c r="E134" s="93">
        <v>3.49</v>
      </c>
      <c r="F134" s="265">
        <v>1.89</v>
      </c>
      <c r="G134" s="262">
        <f t="shared" si="5"/>
        <v>1.7009999999999998</v>
      </c>
      <c r="H134" s="92">
        <v>12</v>
      </c>
      <c r="I134" s="205">
        <f t="shared" si="6"/>
        <v>20.420000000000002</v>
      </c>
      <c r="J134" s="180"/>
      <c r="K134" s="134">
        <f t="shared" si="7"/>
        <v>0</v>
      </c>
      <c r="L134" s="134"/>
      <c r="M134" s="49">
        <v>12</v>
      </c>
      <c r="N134" s="49">
        <v>144</v>
      </c>
      <c r="O134" s="49">
        <v>4.03</v>
      </c>
      <c r="P134">
        <v>5.2</v>
      </c>
      <c r="Q134">
        <v>45.5</v>
      </c>
      <c r="R134">
        <v>28.9</v>
      </c>
      <c r="S134">
        <v>34.6</v>
      </c>
      <c r="T134" s="49">
        <v>4.5400000000000003E-2</v>
      </c>
    </row>
    <row r="135" spans="1:25" s="13" customFormat="1" ht="129" customHeight="1" x14ac:dyDescent="0.2">
      <c r="A135" s="15"/>
      <c r="B135" s="3" t="s">
        <v>32</v>
      </c>
      <c r="C135" s="35" t="s">
        <v>103</v>
      </c>
      <c r="D135" s="198">
        <v>885093008528</v>
      </c>
      <c r="E135" s="93">
        <v>3.49</v>
      </c>
      <c r="F135" s="265">
        <v>1.89</v>
      </c>
      <c r="G135" s="262">
        <f t="shared" si="5"/>
        <v>1.7009999999999998</v>
      </c>
      <c r="H135" s="92">
        <v>12</v>
      </c>
      <c r="I135" s="205">
        <f t="shared" si="6"/>
        <v>20.420000000000002</v>
      </c>
      <c r="J135" s="180"/>
      <c r="K135" s="134">
        <f t="shared" si="7"/>
        <v>0</v>
      </c>
      <c r="L135" s="134"/>
      <c r="M135" s="49">
        <v>12</v>
      </c>
      <c r="N135" s="49">
        <v>144</v>
      </c>
      <c r="O135" s="49">
        <v>4.03</v>
      </c>
      <c r="P135">
        <v>5.2</v>
      </c>
      <c r="Q135">
        <v>45.5</v>
      </c>
      <c r="R135">
        <v>28.9</v>
      </c>
      <c r="S135">
        <v>34.6</v>
      </c>
      <c r="T135" s="49">
        <v>4.5400000000000003E-2</v>
      </c>
    </row>
    <row r="136" spans="1:25" s="13" customFormat="1" ht="120" customHeight="1" x14ac:dyDescent="0.2">
      <c r="A136" s="15"/>
      <c r="B136" s="3" t="s">
        <v>33</v>
      </c>
      <c r="C136" s="22" t="s">
        <v>42</v>
      </c>
      <c r="D136" s="198">
        <v>885093008535</v>
      </c>
      <c r="E136" s="93">
        <v>3.49</v>
      </c>
      <c r="F136" s="265">
        <v>1.89</v>
      </c>
      <c r="G136" s="262">
        <f t="shared" si="5"/>
        <v>1.7009999999999998</v>
      </c>
      <c r="H136" s="92">
        <v>12</v>
      </c>
      <c r="I136" s="205">
        <f t="shared" si="6"/>
        <v>20.420000000000002</v>
      </c>
      <c r="J136" s="180"/>
      <c r="K136" s="134">
        <f t="shared" si="7"/>
        <v>0</v>
      </c>
      <c r="L136" s="134"/>
      <c r="M136" s="49">
        <v>12</v>
      </c>
      <c r="N136" s="49">
        <v>144</v>
      </c>
      <c r="O136" s="49">
        <v>4.03</v>
      </c>
      <c r="P136">
        <v>5.2</v>
      </c>
      <c r="Q136">
        <v>45.5</v>
      </c>
      <c r="R136">
        <v>28.9</v>
      </c>
      <c r="S136">
        <v>34.6</v>
      </c>
      <c r="T136" s="49">
        <v>4.5400000000000003E-2</v>
      </c>
    </row>
    <row r="137" spans="1:25" s="30" customFormat="1" ht="120" customHeight="1" x14ac:dyDescent="0.2">
      <c r="A137" s="29"/>
      <c r="B137" s="3" t="s">
        <v>87</v>
      </c>
      <c r="C137" s="29" t="s">
        <v>88</v>
      </c>
      <c r="D137" s="198">
        <v>885093009174</v>
      </c>
      <c r="E137" s="93">
        <v>3.49</v>
      </c>
      <c r="F137" s="265">
        <v>1.89</v>
      </c>
      <c r="G137" s="262">
        <f t="shared" si="5"/>
        <v>1.7009999999999998</v>
      </c>
      <c r="H137" s="92">
        <v>12</v>
      </c>
      <c r="I137" s="205">
        <f t="shared" si="6"/>
        <v>20.420000000000002</v>
      </c>
      <c r="J137" s="180"/>
      <c r="K137" s="134">
        <f t="shared" ref="K137:K164" si="10">I137*J137</f>
        <v>0</v>
      </c>
      <c r="L137" s="134"/>
      <c r="M137" s="49">
        <v>12</v>
      </c>
      <c r="N137" s="49">
        <v>144</v>
      </c>
      <c r="O137" s="49">
        <v>4.03</v>
      </c>
      <c r="P137">
        <v>5.2</v>
      </c>
      <c r="Q137">
        <v>45.5</v>
      </c>
      <c r="R137">
        <v>28.9</v>
      </c>
      <c r="S137">
        <v>34.6</v>
      </c>
      <c r="T137" s="49">
        <v>4.5400000000000003E-2</v>
      </c>
      <c r="U137" s="31"/>
      <c r="V137" s="31"/>
      <c r="W137" s="31"/>
      <c r="X137" s="31"/>
      <c r="Y137" s="31"/>
    </row>
    <row r="138" spans="1:25" s="30" customFormat="1" ht="120" customHeight="1" x14ac:dyDescent="0.2">
      <c r="A138" s="29"/>
      <c r="B138" s="3" t="s">
        <v>89</v>
      </c>
      <c r="C138" s="29" t="s">
        <v>90</v>
      </c>
      <c r="D138" s="198">
        <v>885093009198</v>
      </c>
      <c r="E138" s="93">
        <v>3.49</v>
      </c>
      <c r="F138" s="265">
        <v>1.89</v>
      </c>
      <c r="G138" s="262">
        <f t="shared" si="5"/>
        <v>1.7009999999999998</v>
      </c>
      <c r="H138" s="92">
        <v>12</v>
      </c>
      <c r="I138" s="205">
        <f t="shared" si="6"/>
        <v>20.420000000000002</v>
      </c>
      <c r="J138" s="180"/>
      <c r="K138" s="134">
        <f t="shared" si="10"/>
        <v>0</v>
      </c>
      <c r="L138" s="134"/>
      <c r="M138" s="49">
        <v>12</v>
      </c>
      <c r="N138" s="49">
        <v>144</v>
      </c>
      <c r="O138" s="49">
        <v>4.03</v>
      </c>
      <c r="P138">
        <v>5.2</v>
      </c>
      <c r="Q138">
        <v>45.5</v>
      </c>
      <c r="R138">
        <v>28.9</v>
      </c>
      <c r="S138">
        <v>34.6</v>
      </c>
      <c r="T138" s="49">
        <v>4.5400000000000003E-2</v>
      </c>
      <c r="U138" s="31"/>
      <c r="V138" s="31"/>
      <c r="W138" s="31"/>
      <c r="X138" s="31"/>
      <c r="Y138" s="31"/>
    </row>
    <row r="139" spans="1:25" s="30" customFormat="1" ht="120" customHeight="1" x14ac:dyDescent="0.2">
      <c r="A139" s="29"/>
      <c r="B139" s="3" t="s">
        <v>91</v>
      </c>
      <c r="C139" s="29" t="s">
        <v>92</v>
      </c>
      <c r="D139" s="198">
        <v>885093009235</v>
      </c>
      <c r="E139" s="93">
        <v>3.49</v>
      </c>
      <c r="F139" s="265">
        <v>1.89</v>
      </c>
      <c r="G139" s="262">
        <f t="shared" si="5"/>
        <v>1.7009999999999998</v>
      </c>
      <c r="H139" s="92">
        <v>12</v>
      </c>
      <c r="I139" s="205">
        <f t="shared" si="6"/>
        <v>20.420000000000002</v>
      </c>
      <c r="J139" s="180"/>
      <c r="K139" s="134">
        <f t="shared" si="10"/>
        <v>0</v>
      </c>
      <c r="L139" s="134"/>
      <c r="M139" s="49">
        <v>12</v>
      </c>
      <c r="N139" s="49">
        <v>144</v>
      </c>
      <c r="O139" s="49">
        <v>4.03</v>
      </c>
      <c r="P139">
        <v>5.2</v>
      </c>
      <c r="Q139">
        <v>45.5</v>
      </c>
      <c r="R139">
        <v>28.9</v>
      </c>
      <c r="S139">
        <v>34.6</v>
      </c>
      <c r="T139" s="49">
        <v>4.5400000000000003E-2</v>
      </c>
      <c r="U139" s="31"/>
      <c r="V139" s="31"/>
      <c r="W139" s="31"/>
      <c r="X139" s="31"/>
      <c r="Y139" s="31"/>
    </row>
    <row r="140" spans="1:25" s="30" customFormat="1" ht="120" customHeight="1" x14ac:dyDescent="0.2">
      <c r="A140" s="29"/>
      <c r="B140" s="3" t="s">
        <v>93</v>
      </c>
      <c r="C140" s="29" t="s">
        <v>94</v>
      </c>
      <c r="D140" s="198">
        <v>885093009211</v>
      </c>
      <c r="E140" s="93">
        <v>3.49</v>
      </c>
      <c r="F140" s="265">
        <v>1.89</v>
      </c>
      <c r="G140" s="262">
        <f t="shared" si="5"/>
        <v>1.7009999999999998</v>
      </c>
      <c r="H140" s="92">
        <v>12</v>
      </c>
      <c r="I140" s="205">
        <f t="shared" si="6"/>
        <v>20.420000000000002</v>
      </c>
      <c r="J140" s="180"/>
      <c r="K140" s="134">
        <f t="shared" si="10"/>
        <v>0</v>
      </c>
      <c r="L140" s="134"/>
      <c r="M140" s="49">
        <v>12</v>
      </c>
      <c r="N140" s="49">
        <v>144</v>
      </c>
      <c r="O140" s="49">
        <v>4.03</v>
      </c>
      <c r="P140">
        <v>5.2</v>
      </c>
      <c r="Q140">
        <v>45.5</v>
      </c>
      <c r="R140">
        <v>28.9</v>
      </c>
      <c r="S140">
        <v>34.6</v>
      </c>
      <c r="T140" s="49">
        <v>4.5400000000000003E-2</v>
      </c>
      <c r="U140" s="31"/>
      <c r="V140" s="31"/>
      <c r="W140" s="31"/>
      <c r="X140" s="31"/>
      <c r="Y140" s="31"/>
    </row>
    <row r="141" spans="1:25" s="30" customFormat="1" ht="120" customHeight="1" x14ac:dyDescent="0.2">
      <c r="A141" s="29"/>
      <c r="B141" s="3" t="s">
        <v>95</v>
      </c>
      <c r="C141" s="29" t="s">
        <v>96</v>
      </c>
      <c r="D141" s="198">
        <v>885093009204</v>
      </c>
      <c r="E141" s="93">
        <v>3.49</v>
      </c>
      <c r="F141" s="265">
        <v>1.89</v>
      </c>
      <c r="G141" s="262">
        <f t="shared" si="5"/>
        <v>1.7009999999999998</v>
      </c>
      <c r="H141" s="92">
        <v>12</v>
      </c>
      <c r="I141" s="205">
        <f t="shared" si="6"/>
        <v>20.420000000000002</v>
      </c>
      <c r="J141" s="180"/>
      <c r="K141" s="134">
        <f t="shared" si="10"/>
        <v>0</v>
      </c>
      <c r="L141" s="134"/>
      <c r="M141" s="49">
        <v>12</v>
      </c>
      <c r="N141" s="49">
        <v>144</v>
      </c>
      <c r="O141" s="49">
        <v>4.03</v>
      </c>
      <c r="P141">
        <v>5.2</v>
      </c>
      <c r="Q141">
        <v>45.5</v>
      </c>
      <c r="R141">
        <v>28.9</v>
      </c>
      <c r="S141">
        <v>34.6</v>
      </c>
      <c r="T141" s="49">
        <v>4.5400000000000003E-2</v>
      </c>
      <c r="U141" s="31"/>
      <c r="V141" s="31"/>
      <c r="W141" s="31"/>
      <c r="X141" s="31"/>
      <c r="Y141" s="31"/>
    </row>
    <row r="142" spans="1:25" s="30" customFormat="1" ht="120" customHeight="1" x14ac:dyDescent="0.2">
      <c r="A142" s="29"/>
      <c r="B142" s="3" t="s">
        <v>97</v>
      </c>
      <c r="C142" s="29" t="s">
        <v>98</v>
      </c>
      <c r="D142" s="198">
        <v>885093009181</v>
      </c>
      <c r="E142" s="93">
        <v>3.49</v>
      </c>
      <c r="F142" s="265">
        <v>1.89</v>
      </c>
      <c r="G142" s="262">
        <f t="shared" si="5"/>
        <v>1.7009999999999998</v>
      </c>
      <c r="H142" s="92">
        <v>12</v>
      </c>
      <c r="I142" s="205">
        <f t="shared" si="6"/>
        <v>20.420000000000002</v>
      </c>
      <c r="J142" s="180"/>
      <c r="K142" s="134">
        <f t="shared" si="10"/>
        <v>0</v>
      </c>
      <c r="L142" s="134"/>
      <c r="M142" s="49">
        <v>12</v>
      </c>
      <c r="N142" s="49">
        <v>144</v>
      </c>
      <c r="O142" s="49">
        <v>4.03</v>
      </c>
      <c r="P142">
        <v>5.2</v>
      </c>
      <c r="Q142">
        <v>45.5</v>
      </c>
      <c r="R142">
        <v>28.9</v>
      </c>
      <c r="S142">
        <v>34.6</v>
      </c>
      <c r="T142" s="49">
        <v>4.5400000000000003E-2</v>
      </c>
      <c r="U142" s="31"/>
      <c r="V142" s="31"/>
      <c r="W142" s="31"/>
      <c r="X142" s="31"/>
      <c r="Y142" s="31"/>
    </row>
    <row r="143" spans="1:25" s="66" customFormat="1" ht="129" customHeight="1" x14ac:dyDescent="0.2">
      <c r="A143" s="65"/>
      <c r="B143" s="3" t="s">
        <v>227</v>
      </c>
      <c r="C143" s="67" t="s">
        <v>266</v>
      </c>
      <c r="D143" s="198" t="s">
        <v>494</v>
      </c>
      <c r="E143" s="93">
        <v>3.49</v>
      </c>
      <c r="F143" s="265">
        <v>1.89</v>
      </c>
      <c r="G143" s="262">
        <f t="shared" si="5"/>
        <v>1.7009999999999998</v>
      </c>
      <c r="H143" s="92">
        <v>12</v>
      </c>
      <c r="I143" s="205">
        <f t="shared" si="6"/>
        <v>20.420000000000002</v>
      </c>
      <c r="J143" s="180"/>
      <c r="K143" s="134">
        <f t="shared" si="10"/>
        <v>0</v>
      </c>
      <c r="L143" s="134"/>
      <c r="M143" s="66">
        <v>12</v>
      </c>
      <c r="N143" s="66">
        <v>144</v>
      </c>
      <c r="O143" s="66">
        <v>4.03</v>
      </c>
      <c r="P143">
        <v>5.2</v>
      </c>
      <c r="Q143">
        <v>45.5</v>
      </c>
      <c r="R143">
        <v>28.9</v>
      </c>
      <c r="S143">
        <v>34.6</v>
      </c>
      <c r="T143" s="49">
        <v>4.5400000000000003E-2</v>
      </c>
    </row>
    <row r="144" spans="1:25" s="66" customFormat="1" ht="129" customHeight="1" x14ac:dyDescent="0.2">
      <c r="A144" s="65"/>
      <c r="B144" s="3" t="s">
        <v>228</v>
      </c>
      <c r="C144" s="67" t="s">
        <v>267</v>
      </c>
      <c r="D144" s="198" t="s">
        <v>495</v>
      </c>
      <c r="E144" s="93">
        <v>3.49</v>
      </c>
      <c r="F144" s="265">
        <v>1.89</v>
      </c>
      <c r="G144" s="262">
        <f t="shared" ref="G144:G181" si="11">F144*0.9</f>
        <v>1.7009999999999998</v>
      </c>
      <c r="H144" s="92">
        <v>12</v>
      </c>
      <c r="I144" s="205">
        <f t="shared" ref="I144:I181" si="12">ROUNDUP(G144*H144,2)</f>
        <v>20.420000000000002</v>
      </c>
      <c r="J144" s="180"/>
      <c r="K144" s="134">
        <f t="shared" si="10"/>
        <v>0</v>
      </c>
      <c r="L144" s="134"/>
      <c r="M144" s="66">
        <v>12</v>
      </c>
      <c r="N144" s="66">
        <v>144</v>
      </c>
      <c r="O144" s="66">
        <v>4.03</v>
      </c>
      <c r="P144">
        <v>5.2</v>
      </c>
      <c r="Q144">
        <v>45.5</v>
      </c>
      <c r="R144">
        <v>28.9</v>
      </c>
      <c r="S144">
        <v>34.6</v>
      </c>
      <c r="T144" s="49">
        <v>4.5400000000000003E-2</v>
      </c>
    </row>
    <row r="145" spans="1:25" s="30" customFormat="1" ht="120" customHeight="1" x14ac:dyDescent="0.2">
      <c r="A145" s="29"/>
      <c r="B145" s="3" t="s">
        <v>403</v>
      </c>
      <c r="C145" s="208" t="s">
        <v>508</v>
      </c>
      <c r="D145" s="198" t="s">
        <v>404</v>
      </c>
      <c r="E145" s="93">
        <v>3.49</v>
      </c>
      <c r="F145" s="265">
        <v>1.89</v>
      </c>
      <c r="G145" s="262">
        <f t="shared" si="11"/>
        <v>1.7009999999999998</v>
      </c>
      <c r="H145" s="92">
        <v>12</v>
      </c>
      <c r="I145" s="205">
        <f t="shared" si="12"/>
        <v>20.420000000000002</v>
      </c>
      <c r="J145" s="180"/>
      <c r="K145" s="134">
        <f t="shared" si="10"/>
        <v>0</v>
      </c>
      <c r="L145" s="134"/>
      <c r="M145" s="49">
        <v>12</v>
      </c>
      <c r="N145" s="49">
        <v>144</v>
      </c>
      <c r="O145" s="49">
        <v>4.03</v>
      </c>
      <c r="P145">
        <v>5.2</v>
      </c>
      <c r="Q145">
        <v>45.5</v>
      </c>
      <c r="R145">
        <v>28.9</v>
      </c>
      <c r="S145">
        <v>34.6</v>
      </c>
      <c r="T145" s="49">
        <v>4.5400000000000003E-2</v>
      </c>
      <c r="U145" s="31"/>
      <c r="V145" s="31"/>
      <c r="W145" s="31"/>
      <c r="X145" s="31"/>
      <c r="Y145" s="31"/>
    </row>
    <row r="146" spans="1:25" s="66" customFormat="1" ht="129" customHeight="1" x14ac:dyDescent="0.2">
      <c r="A146" s="65"/>
      <c r="B146" s="3" t="s">
        <v>405</v>
      </c>
      <c r="C146" s="208" t="s">
        <v>509</v>
      </c>
      <c r="D146" s="198" t="s">
        <v>406</v>
      </c>
      <c r="E146" s="93">
        <v>3.49</v>
      </c>
      <c r="F146" s="265">
        <v>1.89</v>
      </c>
      <c r="G146" s="262">
        <f t="shared" si="11"/>
        <v>1.7009999999999998</v>
      </c>
      <c r="H146" s="92">
        <v>12</v>
      </c>
      <c r="I146" s="205">
        <f t="shared" si="12"/>
        <v>20.420000000000002</v>
      </c>
      <c r="J146" s="180"/>
      <c r="K146" s="134">
        <f t="shared" si="10"/>
        <v>0</v>
      </c>
      <c r="L146" s="134"/>
      <c r="M146" s="66">
        <v>12</v>
      </c>
      <c r="N146" s="66">
        <v>144</v>
      </c>
      <c r="O146" s="66">
        <v>4.03</v>
      </c>
      <c r="P146">
        <v>5.2</v>
      </c>
      <c r="Q146">
        <v>45.5</v>
      </c>
      <c r="R146">
        <v>28.9</v>
      </c>
      <c r="S146">
        <v>34.6</v>
      </c>
      <c r="T146" s="49">
        <v>4.5400000000000003E-2</v>
      </c>
    </row>
    <row r="147" spans="1:25" s="66" customFormat="1" ht="129" customHeight="1" x14ac:dyDescent="0.2">
      <c r="A147" s="65"/>
      <c r="B147" s="3" t="s">
        <v>407</v>
      </c>
      <c r="C147" s="208" t="s">
        <v>510</v>
      </c>
      <c r="D147" s="198" t="s">
        <v>408</v>
      </c>
      <c r="E147" s="93">
        <v>3.49</v>
      </c>
      <c r="F147" s="265">
        <v>1.89</v>
      </c>
      <c r="G147" s="262">
        <f t="shared" si="11"/>
        <v>1.7009999999999998</v>
      </c>
      <c r="H147" s="92">
        <v>12</v>
      </c>
      <c r="I147" s="205">
        <f t="shared" si="12"/>
        <v>20.420000000000002</v>
      </c>
      <c r="J147" s="180"/>
      <c r="K147" s="134">
        <f t="shared" si="10"/>
        <v>0</v>
      </c>
      <c r="L147" s="134"/>
      <c r="M147" s="66">
        <v>12</v>
      </c>
      <c r="N147" s="66">
        <v>144</v>
      </c>
      <c r="O147" s="66">
        <v>4.03</v>
      </c>
      <c r="P147">
        <v>5.2</v>
      </c>
      <c r="Q147">
        <v>45.5</v>
      </c>
      <c r="R147">
        <v>28.9</v>
      </c>
      <c r="S147">
        <v>34.6</v>
      </c>
      <c r="T147" s="49">
        <v>4.5400000000000003E-2</v>
      </c>
    </row>
    <row r="148" spans="1:25" s="66" customFormat="1" ht="129" customHeight="1" x14ac:dyDescent="0.2">
      <c r="A148" s="65"/>
      <c r="B148" s="3" t="s">
        <v>409</v>
      </c>
      <c r="C148" s="208" t="s">
        <v>511</v>
      </c>
      <c r="D148" s="198" t="s">
        <v>410</v>
      </c>
      <c r="E148" s="93">
        <v>3.49</v>
      </c>
      <c r="F148" s="265">
        <v>1.89</v>
      </c>
      <c r="G148" s="262">
        <f t="shared" si="11"/>
        <v>1.7009999999999998</v>
      </c>
      <c r="H148" s="92">
        <v>12</v>
      </c>
      <c r="I148" s="205">
        <f t="shared" si="12"/>
        <v>20.420000000000002</v>
      </c>
      <c r="J148" s="180"/>
      <c r="K148" s="134">
        <f t="shared" si="10"/>
        <v>0</v>
      </c>
      <c r="L148" s="134"/>
      <c r="M148" s="66">
        <v>12</v>
      </c>
      <c r="N148" s="66">
        <v>144</v>
      </c>
      <c r="O148" s="184">
        <v>3.7</v>
      </c>
      <c r="P148">
        <v>5</v>
      </c>
      <c r="Q148">
        <v>29</v>
      </c>
      <c r="R148">
        <v>44</v>
      </c>
      <c r="S148">
        <v>29</v>
      </c>
      <c r="T148" s="184">
        <v>3.7004000000000002E-2</v>
      </c>
    </row>
    <row r="149" spans="1:25" s="10" customFormat="1" ht="93.75" customHeight="1" x14ac:dyDescent="0.2">
      <c r="A149" s="11"/>
      <c r="B149" s="44" t="s">
        <v>47</v>
      </c>
      <c r="C149" s="22" t="s">
        <v>48</v>
      </c>
      <c r="D149" s="198">
        <v>885093009020</v>
      </c>
      <c r="E149" s="93">
        <v>3.75</v>
      </c>
      <c r="F149" s="265">
        <v>2</v>
      </c>
      <c r="G149" s="262">
        <f t="shared" si="11"/>
        <v>1.8</v>
      </c>
      <c r="H149" s="92">
        <v>12</v>
      </c>
      <c r="I149" s="205">
        <f t="shared" si="12"/>
        <v>21.6</v>
      </c>
      <c r="J149" s="180"/>
      <c r="K149" s="134">
        <f t="shared" si="10"/>
        <v>0</v>
      </c>
      <c r="L149" s="134"/>
      <c r="M149" s="49">
        <v>12</v>
      </c>
      <c r="N149" s="52">
        <v>360</v>
      </c>
      <c r="O149" s="53">
        <v>4.5999999999999996</v>
      </c>
      <c r="P149" s="53">
        <v>5.6</v>
      </c>
      <c r="Q149" s="53">
        <v>43</v>
      </c>
      <c r="R149" s="53">
        <v>33</v>
      </c>
      <c r="S149" s="53">
        <v>53</v>
      </c>
      <c r="T149" s="54">
        <v>7.5200000000000003E-2</v>
      </c>
    </row>
    <row r="150" spans="1:25" s="10" customFormat="1" ht="93.75" customHeight="1" x14ac:dyDescent="0.2">
      <c r="A150" s="11"/>
      <c r="B150" s="44" t="s">
        <v>45</v>
      </c>
      <c r="C150" s="22" t="s">
        <v>46</v>
      </c>
      <c r="D150" s="198">
        <v>885093008993</v>
      </c>
      <c r="E150" s="93">
        <v>3.75</v>
      </c>
      <c r="F150" s="265">
        <v>2</v>
      </c>
      <c r="G150" s="262">
        <f t="shared" si="11"/>
        <v>1.8</v>
      </c>
      <c r="H150" s="92">
        <v>12</v>
      </c>
      <c r="I150" s="205">
        <f t="shared" si="12"/>
        <v>21.6</v>
      </c>
      <c r="J150" s="180"/>
      <c r="K150" s="134">
        <f t="shared" si="10"/>
        <v>0</v>
      </c>
      <c r="L150" s="134"/>
      <c r="M150" s="49">
        <v>12</v>
      </c>
      <c r="N150" s="52">
        <v>288</v>
      </c>
      <c r="O150" s="53">
        <v>4.32</v>
      </c>
      <c r="P150" s="53">
        <v>5.32</v>
      </c>
      <c r="Q150" s="53">
        <v>38</v>
      </c>
      <c r="R150" s="53">
        <v>33</v>
      </c>
      <c r="S150" s="53">
        <v>53</v>
      </c>
      <c r="T150" s="54">
        <v>6.6500000000000004E-2</v>
      </c>
    </row>
    <row r="151" spans="1:25" ht="93.75" customHeight="1" x14ac:dyDescent="0.2">
      <c r="B151" s="2" t="s">
        <v>679</v>
      </c>
      <c r="C151" s="237" t="s">
        <v>678</v>
      </c>
      <c r="D151" s="224" t="s">
        <v>628</v>
      </c>
      <c r="E151" s="225">
        <v>3.75</v>
      </c>
      <c r="F151" s="265">
        <v>2</v>
      </c>
      <c r="G151" s="262">
        <f t="shared" si="11"/>
        <v>1.8</v>
      </c>
      <c r="H151" s="226">
        <v>12</v>
      </c>
      <c r="I151" s="205">
        <f t="shared" si="12"/>
        <v>21.6</v>
      </c>
      <c r="J151" s="180"/>
      <c r="K151" s="134">
        <f t="shared" si="10"/>
        <v>0</v>
      </c>
      <c r="L151" s="134"/>
      <c r="M151" s="226">
        <v>12</v>
      </c>
      <c r="N151" s="227">
        <v>144</v>
      </c>
      <c r="R151" s="86"/>
    </row>
    <row r="152" spans="1:25" s="10" customFormat="1" ht="93.75" customHeight="1" x14ac:dyDescent="0.2">
      <c r="A152" s="11"/>
      <c r="B152" s="44" t="s">
        <v>49</v>
      </c>
      <c r="C152" s="22" t="s">
        <v>51</v>
      </c>
      <c r="D152" s="198">
        <v>885093008917</v>
      </c>
      <c r="E152" s="93">
        <v>3.75</v>
      </c>
      <c r="F152" s="265">
        <v>2</v>
      </c>
      <c r="G152" s="262">
        <f t="shared" si="11"/>
        <v>1.8</v>
      </c>
      <c r="H152" s="92">
        <v>12</v>
      </c>
      <c r="I152" s="205">
        <f t="shared" si="12"/>
        <v>21.6</v>
      </c>
      <c r="J152" s="180"/>
      <c r="K152" s="134">
        <f t="shared" si="10"/>
        <v>0</v>
      </c>
      <c r="L152" s="134"/>
      <c r="M152" s="49">
        <v>12</v>
      </c>
      <c r="N152" s="52">
        <v>432</v>
      </c>
      <c r="O152" s="53">
        <v>3.5</v>
      </c>
      <c r="P152" s="53">
        <v>4.5</v>
      </c>
      <c r="Q152" s="53">
        <v>38</v>
      </c>
      <c r="R152" s="53">
        <v>33</v>
      </c>
      <c r="S152" s="53">
        <v>52.5</v>
      </c>
      <c r="T152" s="54">
        <v>6.5835000000000005E-2</v>
      </c>
    </row>
    <row r="153" spans="1:25" s="10" customFormat="1" ht="93.75" customHeight="1" x14ac:dyDescent="0.2">
      <c r="A153" s="11"/>
      <c r="B153" s="44" t="s">
        <v>50</v>
      </c>
      <c r="C153" s="22" t="s">
        <v>52</v>
      </c>
      <c r="D153" s="198">
        <v>885093008924</v>
      </c>
      <c r="E153" s="93">
        <v>3.75</v>
      </c>
      <c r="F153" s="265">
        <v>2</v>
      </c>
      <c r="G153" s="262">
        <f t="shared" si="11"/>
        <v>1.8</v>
      </c>
      <c r="H153" s="92">
        <v>12</v>
      </c>
      <c r="I153" s="205">
        <f t="shared" si="12"/>
        <v>21.6</v>
      </c>
      <c r="J153" s="180"/>
      <c r="K153" s="134">
        <f t="shared" si="10"/>
        <v>0</v>
      </c>
      <c r="L153" s="134"/>
      <c r="M153" s="49">
        <v>12</v>
      </c>
      <c r="N153" s="52">
        <v>432</v>
      </c>
      <c r="O153" s="53">
        <v>4.32</v>
      </c>
      <c r="P153" s="53">
        <v>5.32</v>
      </c>
      <c r="Q153" s="53">
        <v>38</v>
      </c>
      <c r="R153" s="53">
        <v>33</v>
      </c>
      <c r="S153" s="53">
        <v>52.5</v>
      </c>
      <c r="T153" s="54">
        <v>6.5835000000000005E-2</v>
      </c>
    </row>
    <row r="154" spans="1:25" s="10" customFormat="1" ht="93.75" customHeight="1" x14ac:dyDescent="0.2">
      <c r="A154" s="11"/>
      <c r="B154" s="44" t="s">
        <v>53</v>
      </c>
      <c r="C154" s="22" t="s">
        <v>59</v>
      </c>
      <c r="D154" s="198">
        <v>885093008900</v>
      </c>
      <c r="E154" s="93">
        <v>3.75</v>
      </c>
      <c r="F154" s="265">
        <v>2</v>
      </c>
      <c r="G154" s="262">
        <f t="shared" si="11"/>
        <v>1.8</v>
      </c>
      <c r="H154" s="92">
        <v>12</v>
      </c>
      <c r="I154" s="205">
        <f t="shared" si="12"/>
        <v>21.6</v>
      </c>
      <c r="J154" s="180"/>
      <c r="K154" s="134">
        <f t="shared" si="10"/>
        <v>0</v>
      </c>
      <c r="L154" s="134"/>
      <c r="M154" s="49">
        <v>12</v>
      </c>
      <c r="N154" s="52">
        <v>216</v>
      </c>
      <c r="O154" s="53">
        <v>2.16</v>
      </c>
      <c r="P154" s="53">
        <v>3.16</v>
      </c>
      <c r="Q154" s="53">
        <v>38</v>
      </c>
      <c r="R154" s="53">
        <v>33</v>
      </c>
      <c r="S154" s="53">
        <v>52.5</v>
      </c>
      <c r="T154" s="54">
        <v>6.5835000000000005E-2</v>
      </c>
    </row>
    <row r="155" spans="1:25" s="10" customFormat="1" ht="93.75" customHeight="1" x14ac:dyDescent="0.2">
      <c r="A155" s="11"/>
      <c r="B155" s="44" t="s">
        <v>54</v>
      </c>
      <c r="C155" s="22" t="s">
        <v>60</v>
      </c>
      <c r="D155" s="198">
        <v>885093008986</v>
      </c>
      <c r="E155" s="93">
        <v>3.75</v>
      </c>
      <c r="F155" s="265">
        <v>2</v>
      </c>
      <c r="G155" s="262">
        <f t="shared" si="11"/>
        <v>1.8</v>
      </c>
      <c r="H155" s="92">
        <v>12</v>
      </c>
      <c r="I155" s="205">
        <f t="shared" si="12"/>
        <v>21.6</v>
      </c>
      <c r="J155" s="180"/>
      <c r="K155" s="134">
        <f t="shared" si="10"/>
        <v>0</v>
      </c>
      <c r="L155" s="134"/>
      <c r="M155" s="49">
        <v>12</v>
      </c>
      <c r="N155" s="52">
        <v>432</v>
      </c>
      <c r="O155" s="53">
        <v>2.16</v>
      </c>
      <c r="P155" s="53">
        <v>3.16</v>
      </c>
      <c r="Q155" s="53">
        <v>38</v>
      </c>
      <c r="R155" s="53">
        <v>33</v>
      </c>
      <c r="S155" s="53">
        <v>52.5</v>
      </c>
      <c r="T155" s="54">
        <v>6.5835000000000005E-2</v>
      </c>
    </row>
    <row r="156" spans="1:25" s="10" customFormat="1" ht="93.75" customHeight="1" x14ac:dyDescent="0.2">
      <c r="A156" s="11"/>
      <c r="B156" s="44" t="s">
        <v>55</v>
      </c>
      <c r="C156" s="22" t="s">
        <v>61</v>
      </c>
      <c r="D156" s="198">
        <v>885093008962</v>
      </c>
      <c r="E156" s="93">
        <v>3.75</v>
      </c>
      <c r="F156" s="265">
        <v>2</v>
      </c>
      <c r="G156" s="262">
        <f t="shared" si="11"/>
        <v>1.8</v>
      </c>
      <c r="H156" s="92">
        <v>12</v>
      </c>
      <c r="I156" s="205">
        <f t="shared" si="12"/>
        <v>21.6</v>
      </c>
      <c r="J156" s="180"/>
      <c r="K156" s="134">
        <f t="shared" si="10"/>
        <v>0</v>
      </c>
      <c r="L156" s="134"/>
      <c r="M156" s="49">
        <v>12</v>
      </c>
      <c r="N156" s="52">
        <v>432</v>
      </c>
      <c r="O156" s="53">
        <v>4.32</v>
      </c>
      <c r="P156" s="53">
        <v>5.32</v>
      </c>
      <c r="Q156" s="53">
        <v>38</v>
      </c>
      <c r="R156" s="53">
        <v>33</v>
      </c>
      <c r="S156" s="53">
        <v>52.5</v>
      </c>
      <c r="T156" s="54">
        <v>6.5835000000000005E-2</v>
      </c>
    </row>
    <row r="157" spans="1:25" s="61" customFormat="1" ht="93.75" customHeight="1" x14ac:dyDescent="0.2">
      <c r="A157" s="59"/>
      <c r="B157" s="44" t="s">
        <v>222</v>
      </c>
      <c r="C157" s="59" t="s">
        <v>223</v>
      </c>
      <c r="D157" s="198">
        <v>885093008931</v>
      </c>
      <c r="E157" s="93">
        <v>3.75</v>
      </c>
      <c r="F157" s="265">
        <v>2</v>
      </c>
      <c r="G157" s="262">
        <f t="shared" si="11"/>
        <v>1.8</v>
      </c>
      <c r="H157" s="92">
        <v>12</v>
      </c>
      <c r="I157" s="205">
        <f t="shared" si="12"/>
        <v>21.6</v>
      </c>
      <c r="J157" s="180"/>
      <c r="K157" s="134">
        <f t="shared" si="10"/>
        <v>0</v>
      </c>
      <c r="L157" s="134"/>
      <c r="M157" s="61">
        <v>12</v>
      </c>
      <c r="N157" s="52">
        <v>216</v>
      </c>
      <c r="O157" s="53">
        <v>2.16</v>
      </c>
      <c r="P157" s="53">
        <v>3.16</v>
      </c>
      <c r="Q157" s="53">
        <v>38</v>
      </c>
      <c r="R157" s="53">
        <v>33</v>
      </c>
      <c r="S157" s="53">
        <v>52.5</v>
      </c>
      <c r="T157" s="54">
        <v>6.5835000000000005E-2</v>
      </c>
    </row>
    <row r="158" spans="1:25" s="10" customFormat="1" ht="93.75" customHeight="1" x14ac:dyDescent="0.2">
      <c r="A158" s="11"/>
      <c r="B158" s="44" t="s">
        <v>56</v>
      </c>
      <c r="C158" s="22" t="s">
        <v>62</v>
      </c>
      <c r="D158" s="198">
        <v>885093008979</v>
      </c>
      <c r="E158" s="93">
        <v>3.75</v>
      </c>
      <c r="F158" s="265">
        <v>2</v>
      </c>
      <c r="G158" s="262">
        <f t="shared" si="11"/>
        <v>1.8</v>
      </c>
      <c r="H158" s="92">
        <v>12</v>
      </c>
      <c r="I158" s="205">
        <f t="shared" si="12"/>
        <v>21.6</v>
      </c>
      <c r="J158" s="180"/>
      <c r="K158" s="134">
        <f t="shared" si="10"/>
        <v>0</v>
      </c>
      <c r="L158" s="134"/>
      <c r="M158" s="49">
        <v>12</v>
      </c>
      <c r="N158" s="52">
        <v>432</v>
      </c>
      <c r="O158" s="53">
        <v>1.73</v>
      </c>
      <c r="P158" s="53">
        <v>2.73</v>
      </c>
      <c r="Q158" s="53">
        <v>38</v>
      </c>
      <c r="R158" s="53">
        <v>33</v>
      </c>
      <c r="S158" s="53">
        <v>52.5</v>
      </c>
      <c r="T158" s="54">
        <v>6.5835000000000005E-2</v>
      </c>
    </row>
    <row r="159" spans="1:25" s="10" customFormat="1" ht="93.75" customHeight="1" x14ac:dyDescent="0.2">
      <c r="A159" s="11"/>
      <c r="B159" s="44" t="s">
        <v>57</v>
      </c>
      <c r="C159" s="22" t="s">
        <v>63</v>
      </c>
      <c r="D159" s="198">
        <v>885093008870</v>
      </c>
      <c r="E159" s="93">
        <v>3.75</v>
      </c>
      <c r="F159" s="265">
        <v>2</v>
      </c>
      <c r="G159" s="262">
        <f t="shared" si="11"/>
        <v>1.8</v>
      </c>
      <c r="H159" s="92">
        <v>12</v>
      </c>
      <c r="I159" s="205">
        <f t="shared" si="12"/>
        <v>21.6</v>
      </c>
      <c r="J159" s="180"/>
      <c r="K159" s="134">
        <f t="shared" si="10"/>
        <v>0</v>
      </c>
      <c r="L159" s="134"/>
      <c r="M159" s="49">
        <v>12</v>
      </c>
      <c r="N159" s="52">
        <v>432</v>
      </c>
      <c r="O159" s="53">
        <v>2.6</v>
      </c>
      <c r="P159" s="53">
        <v>3.6</v>
      </c>
      <c r="Q159" s="53">
        <v>38</v>
      </c>
      <c r="R159" s="53">
        <v>33</v>
      </c>
      <c r="S159" s="53">
        <v>52.5</v>
      </c>
      <c r="T159" s="54">
        <v>6.5835000000000005E-2</v>
      </c>
    </row>
    <row r="160" spans="1:25" s="10" customFormat="1" ht="93.75" customHeight="1" x14ac:dyDescent="0.2">
      <c r="A160" s="11"/>
      <c r="B160" s="44" t="s">
        <v>58</v>
      </c>
      <c r="C160" s="22" t="s">
        <v>64</v>
      </c>
      <c r="D160" s="198">
        <v>885093008894</v>
      </c>
      <c r="E160" s="93">
        <v>3.75</v>
      </c>
      <c r="F160" s="265">
        <v>2</v>
      </c>
      <c r="G160" s="262">
        <f t="shared" si="11"/>
        <v>1.8</v>
      </c>
      <c r="H160" s="92">
        <v>12</v>
      </c>
      <c r="I160" s="205">
        <f t="shared" si="12"/>
        <v>21.6</v>
      </c>
      <c r="J160" s="180"/>
      <c r="K160" s="134">
        <f t="shared" si="10"/>
        <v>0</v>
      </c>
      <c r="L160" s="134"/>
      <c r="M160" s="49">
        <v>12</v>
      </c>
      <c r="N160" s="52">
        <v>432</v>
      </c>
      <c r="O160" s="53">
        <v>3.02</v>
      </c>
      <c r="P160" s="53">
        <v>4.0199999999999996</v>
      </c>
      <c r="Q160" s="53">
        <v>38</v>
      </c>
      <c r="R160" s="53">
        <v>33</v>
      </c>
      <c r="S160" s="53">
        <v>52.5</v>
      </c>
      <c r="T160" s="54">
        <v>6.5835000000000005E-2</v>
      </c>
    </row>
    <row r="161" spans="1:20" s="10" customFormat="1" ht="93.75" customHeight="1" x14ac:dyDescent="0.2">
      <c r="A161" s="11"/>
      <c r="B161" s="44" t="s">
        <v>72</v>
      </c>
      <c r="C161" s="28" t="s">
        <v>86</v>
      </c>
      <c r="D161" s="198">
        <v>885093008955</v>
      </c>
      <c r="E161" s="93">
        <v>3.75</v>
      </c>
      <c r="F161" s="265">
        <v>2</v>
      </c>
      <c r="G161" s="262">
        <f t="shared" si="11"/>
        <v>1.8</v>
      </c>
      <c r="H161" s="92">
        <v>20</v>
      </c>
      <c r="I161" s="205">
        <f t="shared" si="12"/>
        <v>36</v>
      </c>
      <c r="J161" s="180"/>
      <c r="K161" s="134">
        <f t="shared" si="10"/>
        <v>0</v>
      </c>
      <c r="L161" s="134"/>
      <c r="M161" s="49">
        <v>20</v>
      </c>
      <c r="N161" s="52">
        <v>480</v>
      </c>
      <c r="O161" s="53">
        <v>3.02</v>
      </c>
      <c r="P161" s="53">
        <v>4.0199999999999996</v>
      </c>
      <c r="Q161" s="53">
        <v>38</v>
      </c>
      <c r="R161" s="53">
        <v>33</v>
      </c>
      <c r="S161" s="53">
        <v>52.5</v>
      </c>
      <c r="T161" s="54">
        <v>6.5835000000000005E-2</v>
      </c>
    </row>
    <row r="162" spans="1:20" ht="93.75" customHeight="1" x14ac:dyDescent="0.2">
      <c r="B162" s="44" t="s">
        <v>73</v>
      </c>
      <c r="C162" s="28" t="s">
        <v>79</v>
      </c>
      <c r="D162" s="198">
        <v>885093009099</v>
      </c>
      <c r="E162" s="93">
        <v>3.75</v>
      </c>
      <c r="F162" s="265">
        <v>2</v>
      </c>
      <c r="G162" s="262">
        <f t="shared" si="11"/>
        <v>1.8</v>
      </c>
      <c r="H162" s="92">
        <v>20</v>
      </c>
      <c r="I162" s="205">
        <f t="shared" si="12"/>
        <v>36</v>
      </c>
      <c r="J162" s="180"/>
      <c r="K162" s="134">
        <f t="shared" si="10"/>
        <v>0</v>
      </c>
      <c r="L162" s="134"/>
      <c r="M162" s="49">
        <v>20</v>
      </c>
      <c r="N162" s="52">
        <v>480</v>
      </c>
      <c r="O162" s="53">
        <v>3.02</v>
      </c>
      <c r="P162" s="53">
        <v>4.0199999999999996</v>
      </c>
      <c r="Q162" s="53">
        <v>38</v>
      </c>
      <c r="R162" s="53">
        <v>33</v>
      </c>
      <c r="S162" s="53">
        <v>52.5</v>
      </c>
      <c r="T162" s="54">
        <v>6.5835000000000005E-2</v>
      </c>
    </row>
    <row r="163" spans="1:20" ht="93.75" customHeight="1" x14ac:dyDescent="0.2">
      <c r="B163" s="44" t="s">
        <v>74</v>
      </c>
      <c r="C163" s="28" t="s">
        <v>80</v>
      </c>
      <c r="D163" s="198">
        <v>885093009112</v>
      </c>
      <c r="E163" s="93">
        <v>3.75</v>
      </c>
      <c r="F163" s="265">
        <v>2</v>
      </c>
      <c r="G163" s="262">
        <f t="shared" si="11"/>
        <v>1.8</v>
      </c>
      <c r="H163" s="92">
        <v>20</v>
      </c>
      <c r="I163" s="205">
        <f t="shared" si="12"/>
        <v>36</v>
      </c>
      <c r="J163" s="180"/>
      <c r="K163" s="134">
        <f t="shared" si="10"/>
        <v>0</v>
      </c>
      <c r="L163" s="134"/>
      <c r="M163" s="49">
        <v>20</v>
      </c>
      <c r="N163" s="52">
        <v>480</v>
      </c>
      <c r="O163" s="53">
        <v>3.02</v>
      </c>
      <c r="P163" s="53">
        <v>4.0199999999999996</v>
      </c>
      <c r="Q163" s="53">
        <v>38</v>
      </c>
      <c r="R163" s="53">
        <v>33</v>
      </c>
      <c r="S163" s="53">
        <v>52.5</v>
      </c>
      <c r="T163" s="54">
        <v>6.5835000000000005E-2</v>
      </c>
    </row>
    <row r="164" spans="1:20" ht="93.75" customHeight="1" x14ac:dyDescent="0.2">
      <c r="B164" s="44" t="s">
        <v>75</v>
      </c>
      <c r="C164" s="28" t="s">
        <v>81</v>
      </c>
      <c r="D164" s="198">
        <v>885093009129</v>
      </c>
      <c r="E164" s="93">
        <v>3.75</v>
      </c>
      <c r="F164" s="265">
        <v>2</v>
      </c>
      <c r="G164" s="262">
        <f t="shared" si="11"/>
        <v>1.8</v>
      </c>
      <c r="H164" s="92">
        <v>20</v>
      </c>
      <c r="I164" s="205">
        <f t="shared" si="12"/>
        <v>36</v>
      </c>
      <c r="J164" s="180"/>
      <c r="K164" s="134">
        <f t="shared" si="10"/>
        <v>0</v>
      </c>
      <c r="L164" s="134"/>
      <c r="M164" s="49">
        <v>20</v>
      </c>
      <c r="N164" s="52">
        <v>480</v>
      </c>
      <c r="O164" s="53">
        <v>3.02</v>
      </c>
      <c r="P164" s="53">
        <v>4.0199999999999996</v>
      </c>
      <c r="Q164" s="53">
        <v>38</v>
      </c>
      <c r="R164" s="53">
        <v>33</v>
      </c>
      <c r="S164" s="53">
        <v>52.5</v>
      </c>
      <c r="T164" s="54">
        <v>6.5835000000000005E-2</v>
      </c>
    </row>
    <row r="165" spans="1:20" ht="93.75" customHeight="1" x14ac:dyDescent="0.2">
      <c r="B165" s="44" t="s">
        <v>76</v>
      </c>
      <c r="C165" s="28" t="s">
        <v>82</v>
      </c>
      <c r="D165" s="198">
        <v>885093009143</v>
      </c>
      <c r="E165" s="93">
        <v>3.75</v>
      </c>
      <c r="F165" s="265">
        <v>2</v>
      </c>
      <c r="G165" s="262">
        <f t="shared" si="11"/>
        <v>1.8</v>
      </c>
      <c r="H165" s="92">
        <v>20</v>
      </c>
      <c r="I165" s="205">
        <f t="shared" si="12"/>
        <v>36</v>
      </c>
      <c r="J165" s="180"/>
      <c r="K165" s="134">
        <f t="shared" ref="K165:K168" si="13">I165*J165</f>
        <v>0</v>
      </c>
      <c r="L165" s="134"/>
      <c r="M165" s="49">
        <v>20</v>
      </c>
      <c r="N165" s="52">
        <v>480</v>
      </c>
      <c r="O165" s="53">
        <v>3.02</v>
      </c>
      <c r="P165" s="53">
        <v>4.0199999999999996</v>
      </c>
      <c r="Q165" s="53">
        <v>38</v>
      </c>
      <c r="R165" s="53">
        <v>33</v>
      </c>
      <c r="S165" s="53">
        <v>52.5</v>
      </c>
      <c r="T165" s="54">
        <v>6.5835000000000005E-2</v>
      </c>
    </row>
    <row r="166" spans="1:20" ht="93.75" customHeight="1" x14ac:dyDescent="0.2">
      <c r="B166" s="44" t="s">
        <v>77</v>
      </c>
      <c r="C166" s="28" t="s">
        <v>83</v>
      </c>
      <c r="D166" s="198">
        <v>885093009136</v>
      </c>
      <c r="E166" s="93">
        <v>3.75</v>
      </c>
      <c r="F166" s="265">
        <v>2</v>
      </c>
      <c r="G166" s="262">
        <f t="shared" si="11"/>
        <v>1.8</v>
      </c>
      <c r="H166" s="92">
        <v>20</v>
      </c>
      <c r="I166" s="205">
        <f t="shared" si="12"/>
        <v>36</v>
      </c>
      <c r="J166" s="180"/>
      <c r="K166" s="134">
        <f t="shared" si="13"/>
        <v>0</v>
      </c>
      <c r="L166" s="134"/>
      <c r="M166" s="49">
        <v>20</v>
      </c>
      <c r="N166" s="52">
        <v>480</v>
      </c>
      <c r="O166" s="53">
        <v>3.02</v>
      </c>
      <c r="P166" s="53">
        <v>4.0199999999999996</v>
      </c>
      <c r="Q166" s="53">
        <v>38</v>
      </c>
      <c r="R166" s="53">
        <v>33</v>
      </c>
      <c r="S166" s="53">
        <v>52.5</v>
      </c>
      <c r="T166" s="54">
        <v>6.5835000000000005E-2</v>
      </c>
    </row>
    <row r="167" spans="1:20" ht="93.75" customHeight="1" x14ac:dyDescent="0.2">
      <c r="B167" s="44" t="s">
        <v>78</v>
      </c>
      <c r="C167" s="28" t="s">
        <v>84</v>
      </c>
      <c r="D167" s="198">
        <v>885093009150</v>
      </c>
      <c r="E167" s="93">
        <v>3.75</v>
      </c>
      <c r="F167" s="265">
        <v>2</v>
      </c>
      <c r="G167" s="262">
        <f t="shared" si="11"/>
        <v>1.8</v>
      </c>
      <c r="H167" s="92">
        <v>20</v>
      </c>
      <c r="I167" s="205">
        <f t="shared" si="12"/>
        <v>36</v>
      </c>
      <c r="J167" s="180"/>
      <c r="K167" s="134">
        <f t="shared" si="13"/>
        <v>0</v>
      </c>
      <c r="L167" s="134"/>
      <c r="M167" s="49">
        <v>20</v>
      </c>
      <c r="N167" s="52">
        <v>480</v>
      </c>
      <c r="O167" s="53">
        <v>3.02</v>
      </c>
      <c r="P167" s="53">
        <v>4.0199999999999996</v>
      </c>
      <c r="Q167" s="53">
        <v>38</v>
      </c>
      <c r="R167" s="53">
        <v>33</v>
      </c>
      <c r="S167" s="53">
        <v>52.5</v>
      </c>
      <c r="T167" s="54">
        <v>6.5835000000000005E-2</v>
      </c>
    </row>
    <row r="168" spans="1:20" ht="93.75" customHeight="1" x14ac:dyDescent="0.2">
      <c r="B168" s="44" t="s">
        <v>501</v>
      </c>
      <c r="C168" s="28" t="s">
        <v>85</v>
      </c>
      <c r="D168" s="198">
        <v>885093009167</v>
      </c>
      <c r="E168" s="93">
        <v>3.75</v>
      </c>
      <c r="F168" s="265">
        <v>2</v>
      </c>
      <c r="G168" s="262">
        <f t="shared" si="11"/>
        <v>1.8</v>
      </c>
      <c r="H168" s="92">
        <v>20</v>
      </c>
      <c r="I168" s="205">
        <f t="shared" si="12"/>
        <v>36</v>
      </c>
      <c r="J168" s="180"/>
      <c r="K168" s="134">
        <f t="shared" si="13"/>
        <v>0</v>
      </c>
      <c r="L168" s="134"/>
      <c r="M168" s="49">
        <v>20</v>
      </c>
      <c r="N168" s="52">
        <v>480</v>
      </c>
      <c r="O168" s="53">
        <v>3.02</v>
      </c>
      <c r="P168" s="53">
        <v>4.0199999999999996</v>
      </c>
      <c r="Q168" s="53">
        <v>38</v>
      </c>
      <c r="R168" s="53">
        <v>33</v>
      </c>
      <c r="S168" s="53">
        <v>52.5</v>
      </c>
      <c r="T168" s="54">
        <v>6.5835000000000005E-2</v>
      </c>
    </row>
    <row r="169" spans="1:20" s="21" customFormat="1" ht="31" customHeight="1" x14ac:dyDescent="0.3">
      <c r="A169" s="24" t="s">
        <v>38</v>
      </c>
      <c r="B169" s="47"/>
      <c r="C169" s="25"/>
      <c r="D169" s="40"/>
      <c r="E169" s="94"/>
      <c r="F169" s="94"/>
      <c r="G169" s="94"/>
      <c r="H169" s="94"/>
      <c r="I169" s="94"/>
      <c r="J169" s="94"/>
      <c r="K169" s="136"/>
      <c r="L169" s="136"/>
      <c r="M169" s="26"/>
      <c r="N169" s="26"/>
      <c r="O169" s="26"/>
      <c r="P169" s="26"/>
      <c r="Q169" s="26"/>
      <c r="R169" s="26"/>
      <c r="S169" s="26"/>
      <c r="T169" s="26"/>
    </row>
    <row r="170" spans="1:20" s="21" customFormat="1" ht="138.75" customHeight="1" x14ac:dyDescent="0.2">
      <c r="A170" s="23"/>
      <c r="B170" s="44" t="s">
        <v>39</v>
      </c>
      <c r="C170" s="23" t="s">
        <v>40</v>
      </c>
      <c r="D170" s="39"/>
      <c r="E170" s="93">
        <v>95.76</v>
      </c>
      <c r="F170" s="265">
        <v>51.839999999999989</v>
      </c>
      <c r="G170" s="262">
        <f t="shared" si="11"/>
        <v>46.655999999999992</v>
      </c>
      <c r="H170" s="92">
        <v>1</v>
      </c>
      <c r="I170" s="205">
        <f t="shared" si="12"/>
        <v>46.66</v>
      </c>
      <c r="J170" s="180"/>
      <c r="K170" s="134">
        <f t="shared" ref="K170:K180" si="14">I170*J170</f>
        <v>0</v>
      </c>
      <c r="L170" s="134"/>
      <c r="M170" s="21">
        <v>1</v>
      </c>
      <c r="N170" s="21">
        <v>2</v>
      </c>
      <c r="O170">
        <v>2.4</v>
      </c>
      <c r="P170">
        <v>3</v>
      </c>
      <c r="Q170">
        <v>46.6</v>
      </c>
      <c r="R170">
        <v>26.8</v>
      </c>
      <c r="S170">
        <v>21.4</v>
      </c>
      <c r="T170">
        <v>2.673E-2</v>
      </c>
    </row>
    <row r="171" spans="1:20" s="21" customFormat="1" ht="138.75" customHeight="1" x14ac:dyDescent="0.2">
      <c r="A171" s="23"/>
      <c r="B171" s="44" t="s">
        <v>368</v>
      </c>
      <c r="C171" s="183" t="s">
        <v>369</v>
      </c>
      <c r="D171" s="41"/>
      <c r="E171" s="93">
        <f>E16*96</f>
        <v>383.04</v>
      </c>
      <c r="F171" s="265">
        <v>207.35999999999996</v>
      </c>
      <c r="G171" s="262">
        <f t="shared" si="11"/>
        <v>186.62399999999997</v>
      </c>
      <c r="H171" s="92">
        <v>1</v>
      </c>
      <c r="I171" s="205">
        <f t="shared" si="12"/>
        <v>186.63</v>
      </c>
      <c r="J171" s="180"/>
      <c r="K171" s="134">
        <f t="shared" si="14"/>
        <v>0</v>
      </c>
      <c r="L171" s="134"/>
      <c r="M171" s="21">
        <v>1</v>
      </c>
      <c r="N171" s="21">
        <v>1</v>
      </c>
      <c r="O171"/>
      <c r="Q171" s="21">
        <v>43</v>
      </c>
      <c r="R171" s="21">
        <v>18</v>
      </c>
      <c r="S171">
        <v>80</v>
      </c>
      <c r="T171">
        <v>6.1920000000000003E-2</v>
      </c>
    </row>
    <row r="172" spans="1:20" s="21" customFormat="1" ht="126" customHeight="1" x14ac:dyDescent="0.2">
      <c r="A172" s="23"/>
      <c r="B172" s="44" t="s">
        <v>496</v>
      </c>
      <c r="C172" s="23" t="s">
        <v>41</v>
      </c>
      <c r="D172" s="39"/>
      <c r="E172" s="93">
        <v>59.88</v>
      </c>
      <c r="F172" s="265">
        <v>30</v>
      </c>
      <c r="G172" s="262">
        <f t="shared" si="11"/>
        <v>27</v>
      </c>
      <c r="H172" s="92">
        <v>1</v>
      </c>
      <c r="I172" s="205">
        <f t="shared" si="12"/>
        <v>27</v>
      </c>
      <c r="J172" s="180"/>
      <c r="K172" s="134">
        <f t="shared" si="14"/>
        <v>0</v>
      </c>
      <c r="L172" s="134"/>
      <c r="M172" s="21">
        <v>1</v>
      </c>
      <c r="N172" s="21">
        <v>1</v>
      </c>
      <c r="O172">
        <v>0.6</v>
      </c>
      <c r="P172">
        <v>0.65</v>
      </c>
      <c r="Q172" s="21">
        <v>27</v>
      </c>
      <c r="R172" s="21">
        <v>14</v>
      </c>
      <c r="S172">
        <v>13.5</v>
      </c>
      <c r="T172">
        <v>5.1029999999999999E-3</v>
      </c>
    </row>
    <row r="173" spans="1:20" s="21" customFormat="1" ht="97" customHeight="1" x14ac:dyDescent="0.2">
      <c r="A173" s="23"/>
      <c r="B173" s="44"/>
      <c r="C173" s="55" t="s">
        <v>199</v>
      </c>
      <c r="D173" s="38"/>
      <c r="E173" s="93">
        <f>E57*144</f>
        <v>214.56</v>
      </c>
      <c r="F173" s="265">
        <f>F57*144</f>
        <v>108</v>
      </c>
      <c r="G173" s="262">
        <f t="shared" si="11"/>
        <v>97.2</v>
      </c>
      <c r="H173" s="92">
        <v>1</v>
      </c>
      <c r="I173" s="205">
        <f t="shared" si="12"/>
        <v>97.2</v>
      </c>
      <c r="J173" s="180"/>
      <c r="K173" s="134">
        <f t="shared" si="14"/>
        <v>0</v>
      </c>
      <c r="L173" s="134"/>
      <c r="M173" s="21">
        <v>1</v>
      </c>
      <c r="O173"/>
      <c r="P173"/>
      <c r="S173"/>
      <c r="T173"/>
    </row>
    <row r="174" spans="1:20" s="21" customFormat="1" ht="97" customHeight="1" x14ac:dyDescent="0.2">
      <c r="A174" s="23"/>
      <c r="B174" s="44"/>
      <c r="C174" s="55" t="s">
        <v>200</v>
      </c>
      <c r="D174" s="38"/>
      <c r="E174" s="93">
        <f>E131*72</f>
        <v>251.28000000000003</v>
      </c>
      <c r="F174" s="265">
        <f>F131*72</f>
        <v>136.07999999999998</v>
      </c>
      <c r="G174" s="262">
        <f t="shared" si="11"/>
        <v>122.47199999999999</v>
      </c>
      <c r="H174" s="92">
        <v>1</v>
      </c>
      <c r="I174" s="205">
        <f t="shared" si="12"/>
        <v>122.48</v>
      </c>
      <c r="J174" s="180"/>
      <c r="K174" s="134">
        <f t="shared" si="14"/>
        <v>0</v>
      </c>
      <c r="L174" s="134"/>
      <c r="M174" s="21">
        <v>1</v>
      </c>
      <c r="O174"/>
      <c r="P174"/>
      <c r="S174"/>
      <c r="T174"/>
    </row>
    <row r="175" spans="1:20" s="10" customFormat="1" ht="144" customHeight="1" x14ac:dyDescent="0.2">
      <c r="A175" s="11"/>
      <c r="B175" s="44"/>
      <c r="C175" s="63" t="s">
        <v>226</v>
      </c>
      <c r="D175" s="207"/>
      <c r="E175" s="93">
        <f>(E121*10)+(E131*78)</f>
        <v>312.12</v>
      </c>
      <c r="F175" s="265">
        <f>(F121*10)+(F131*78)</f>
        <v>167.42</v>
      </c>
      <c r="G175" s="262">
        <f t="shared" si="11"/>
        <v>150.678</v>
      </c>
      <c r="H175" s="92">
        <v>1</v>
      </c>
      <c r="I175" s="205">
        <f t="shared" si="12"/>
        <v>150.67999999999998</v>
      </c>
      <c r="J175" s="180"/>
      <c r="K175" s="134">
        <f t="shared" si="14"/>
        <v>0</v>
      </c>
      <c r="L175" s="134"/>
      <c r="M175" s="21">
        <v>1</v>
      </c>
      <c r="N175" s="7">
        <v>1</v>
      </c>
      <c r="O175" s="7"/>
      <c r="P175" s="7">
        <v>6.02</v>
      </c>
      <c r="Q175" s="7">
        <v>45</v>
      </c>
      <c r="R175" s="7">
        <v>18</v>
      </c>
      <c r="S175" s="6">
        <v>79</v>
      </c>
      <c r="T175" s="7">
        <v>6.4000000000000001E-2</v>
      </c>
    </row>
    <row r="176" spans="1:20" s="10" customFormat="1" ht="144" customHeight="1" x14ac:dyDescent="0.2">
      <c r="A176" s="11"/>
      <c r="B176" s="44" t="s">
        <v>70</v>
      </c>
      <c r="C176" s="22" t="s">
        <v>43</v>
      </c>
      <c r="D176" s="37"/>
      <c r="E176" s="93">
        <f>E52*48</f>
        <v>335.52</v>
      </c>
      <c r="F176" s="265">
        <f>F52*48</f>
        <v>181.44</v>
      </c>
      <c r="G176" s="262">
        <f t="shared" si="11"/>
        <v>163.29599999999999</v>
      </c>
      <c r="H176" s="92">
        <v>1</v>
      </c>
      <c r="I176" s="205">
        <f t="shared" si="12"/>
        <v>163.29999999999998</v>
      </c>
      <c r="J176" s="180"/>
      <c r="K176" s="134">
        <f t="shared" si="14"/>
        <v>0</v>
      </c>
      <c r="L176" s="134"/>
      <c r="M176" s="21">
        <v>1</v>
      </c>
      <c r="N176" s="7">
        <v>1</v>
      </c>
      <c r="O176" s="7"/>
      <c r="P176" s="7">
        <v>6.02</v>
      </c>
      <c r="Q176" s="7">
        <v>45</v>
      </c>
      <c r="R176" s="7">
        <v>18</v>
      </c>
      <c r="S176" s="6">
        <v>79</v>
      </c>
      <c r="T176" s="7">
        <v>6.4000000000000001E-2</v>
      </c>
    </row>
    <row r="177" spans="1:20" s="10" customFormat="1" ht="144" customHeight="1" x14ac:dyDescent="0.2">
      <c r="A177" s="11"/>
      <c r="B177" s="44"/>
      <c r="C177" s="63" t="s">
        <v>224</v>
      </c>
      <c r="D177" s="64"/>
      <c r="E177" s="93">
        <v>800.04000000000019</v>
      </c>
      <c r="F177" s="265">
        <v>424.67999999999995</v>
      </c>
      <c r="G177" s="262">
        <f t="shared" si="11"/>
        <v>382.21199999999999</v>
      </c>
      <c r="H177" s="92">
        <v>1</v>
      </c>
      <c r="I177" s="205">
        <f t="shared" si="12"/>
        <v>382.21999999999997</v>
      </c>
      <c r="J177" s="180"/>
      <c r="K177" s="134">
        <f t="shared" si="14"/>
        <v>0</v>
      </c>
      <c r="L177" s="134"/>
      <c r="M177" s="21">
        <v>1</v>
      </c>
      <c r="N177" s="7"/>
      <c r="O177" s="7"/>
      <c r="P177" s="7"/>
      <c r="Q177" s="7"/>
      <c r="R177" s="7"/>
      <c r="S177" s="6"/>
      <c r="T177" s="7"/>
    </row>
    <row r="178" spans="1:20" s="10" customFormat="1" ht="144" customHeight="1" x14ac:dyDescent="0.2">
      <c r="A178" s="11"/>
      <c r="B178" s="44"/>
      <c r="C178" s="63" t="s">
        <v>225</v>
      </c>
      <c r="D178" s="64"/>
      <c r="E178" s="93">
        <v>805.2</v>
      </c>
      <c r="F178" s="265">
        <v>419.28</v>
      </c>
      <c r="G178" s="262">
        <f t="shared" si="11"/>
        <v>377.35199999999998</v>
      </c>
      <c r="H178" s="92">
        <v>1</v>
      </c>
      <c r="I178" s="205">
        <f t="shared" si="12"/>
        <v>377.36</v>
      </c>
      <c r="J178" s="180"/>
      <c r="K178" s="134">
        <f t="shared" si="14"/>
        <v>0</v>
      </c>
      <c r="L178" s="134"/>
      <c r="M178" s="21">
        <v>1</v>
      </c>
      <c r="N178" s="7"/>
      <c r="O178" s="7"/>
      <c r="P178" s="7"/>
      <c r="Q178" s="7"/>
      <c r="R178" s="7"/>
      <c r="S178" s="6"/>
      <c r="T178" s="7"/>
    </row>
    <row r="179" spans="1:20" s="10" customFormat="1" ht="144" customHeight="1" x14ac:dyDescent="0.2">
      <c r="A179" s="11"/>
      <c r="B179" s="44"/>
      <c r="C179" s="63" t="s">
        <v>432</v>
      </c>
      <c r="D179" s="64"/>
      <c r="E179" s="93">
        <f>(E69*120)+(E104*40)+(E23*24)+(E110*24)+(E115*24)+(E122*12)+(E139*48)</f>
        <v>831.31999999999994</v>
      </c>
      <c r="F179" s="265">
        <f>(F69*120)+(F104*40)+(F23*24)+(F110*24)+(F115*24)+(F122*12)+(F139*48)</f>
        <v>427.91999999999996</v>
      </c>
      <c r="G179" s="262">
        <f t="shared" si="11"/>
        <v>385.12799999999999</v>
      </c>
      <c r="H179" s="92">
        <v>1</v>
      </c>
      <c r="I179" s="205">
        <f t="shared" si="12"/>
        <v>385.13</v>
      </c>
      <c r="J179" s="180"/>
      <c r="K179" s="134">
        <f t="shared" ref="K179" si="15">I179*J179</f>
        <v>0</v>
      </c>
      <c r="L179" s="134"/>
      <c r="M179" s="21">
        <v>1</v>
      </c>
      <c r="N179" s="7"/>
      <c r="O179" s="7"/>
      <c r="P179" s="7"/>
      <c r="Q179" s="7"/>
      <c r="R179" s="7"/>
      <c r="S179" s="6"/>
      <c r="T179" s="7"/>
    </row>
    <row r="180" spans="1:20" s="10" customFormat="1" ht="144" customHeight="1" x14ac:dyDescent="0.2">
      <c r="A180" s="11"/>
      <c r="B180" s="44"/>
      <c r="C180" s="199" t="s">
        <v>497</v>
      </c>
      <c r="D180" s="64"/>
      <c r="E180" s="93">
        <v>508.8</v>
      </c>
      <c r="F180" s="265">
        <f>((0.75*24)*12)+(F108*48)</f>
        <v>254.4</v>
      </c>
      <c r="G180" s="262">
        <f t="shared" si="11"/>
        <v>228.96</v>
      </c>
      <c r="H180" s="92">
        <v>1</v>
      </c>
      <c r="I180" s="205">
        <f t="shared" si="12"/>
        <v>228.96</v>
      </c>
      <c r="J180" s="180"/>
      <c r="K180" s="134">
        <f t="shared" si="14"/>
        <v>0</v>
      </c>
      <c r="L180" s="134"/>
      <c r="M180" s="21">
        <v>1</v>
      </c>
      <c r="N180" s="7"/>
      <c r="O180" s="7"/>
      <c r="P180" s="7"/>
      <c r="Q180" s="7"/>
      <c r="R180" s="7"/>
      <c r="S180" s="6"/>
      <c r="T180" s="7"/>
    </row>
    <row r="181" spans="1:20" s="193" customFormat="1" ht="144" customHeight="1" x14ac:dyDescent="0.2">
      <c r="A181" s="189"/>
      <c r="B181" s="44"/>
      <c r="C181" s="199" t="s">
        <v>498</v>
      </c>
      <c r="D181" s="190"/>
      <c r="E181" s="191">
        <v>576</v>
      </c>
      <c r="F181" s="265">
        <f>(0.95*24*10)+(2.5*24)</f>
        <v>288</v>
      </c>
      <c r="G181" s="262">
        <f t="shared" si="11"/>
        <v>259.2</v>
      </c>
      <c r="H181" s="192">
        <v>1</v>
      </c>
      <c r="I181" s="205">
        <f t="shared" si="12"/>
        <v>259.2</v>
      </c>
      <c r="K181" s="134">
        <f t="shared" ref="K181" si="16">I181*J181</f>
        <v>0</v>
      </c>
      <c r="L181" s="134"/>
      <c r="M181" s="21">
        <v>1</v>
      </c>
    </row>
    <row r="182" spans="1:20" s="49" customFormat="1" ht="54" customHeight="1" x14ac:dyDescent="0.2">
      <c r="A182" s="56" t="s">
        <v>209</v>
      </c>
      <c r="B182" s="19"/>
      <c r="C182" s="19"/>
      <c r="D182" s="57"/>
      <c r="E182" s="95"/>
      <c r="F182" s="265"/>
      <c r="G182" s="95"/>
      <c r="H182" s="51"/>
      <c r="I182" s="58"/>
      <c r="J182" s="154"/>
      <c r="K182" s="117"/>
      <c r="L182" s="117"/>
    </row>
    <row r="183" spans="1:20" s="21" customFormat="1" ht="17" customHeight="1" x14ac:dyDescent="0.2">
      <c r="A183" s="27"/>
      <c r="B183" s="48"/>
      <c r="C183" s="19"/>
      <c r="D183" s="42"/>
      <c r="E183" s="33"/>
      <c r="F183" s="265"/>
      <c r="G183" s="95"/>
      <c r="H183" s="51"/>
      <c r="I183" s="20"/>
      <c r="J183" s="155"/>
      <c r="K183" s="20"/>
      <c r="L183" s="20"/>
    </row>
    <row r="184" spans="1:20" x14ac:dyDescent="0.2">
      <c r="A184"/>
      <c r="B184" s="44"/>
    </row>
    <row r="185" spans="1:20" x14ac:dyDescent="0.2">
      <c r="B185" s="44"/>
    </row>
    <row r="186" spans="1:20" x14ac:dyDescent="0.2">
      <c r="B186" s="44"/>
    </row>
    <row r="187" spans="1:20" x14ac:dyDescent="0.2">
      <c r="B187" s="44"/>
    </row>
    <row r="188" spans="1:20" x14ac:dyDescent="0.2">
      <c r="B188" s="44"/>
    </row>
    <row r="189" spans="1:20" x14ac:dyDescent="0.2">
      <c r="B189" s="44"/>
    </row>
  </sheetData>
  <mergeCells count="13">
    <mergeCell ref="E6:K6"/>
    <mergeCell ref="E7:K7"/>
    <mergeCell ref="B2:C4"/>
    <mergeCell ref="E2:I2"/>
    <mergeCell ref="E3:K3"/>
    <mergeCell ref="E4:K4"/>
    <mergeCell ref="E5:K5"/>
    <mergeCell ref="E8:K8"/>
    <mergeCell ref="E9:K9"/>
    <mergeCell ref="E10:F10"/>
    <mergeCell ref="J10:K10"/>
    <mergeCell ref="Q13:S13"/>
    <mergeCell ref="J13:K13"/>
  </mergeCells>
  <phoneticPr fontId="56" type="noConversion"/>
  <conditionalFormatting sqref="J15:J150 J152:J168 J170:J180">
    <cfRule type="cellIs" dxfId="9" priority="2" operator="greaterThan">
      <formula>0</formula>
    </cfRule>
  </conditionalFormatting>
  <conditionalFormatting sqref="J151">
    <cfRule type="cellIs" dxfId="8" priority="1" stopIfTrue="1" operator="greaterThan">
      <formula>0</formula>
    </cfRule>
  </conditionalFormatting>
  <hyperlinks>
    <hyperlink ref="A169" r:id="rId1" xr:uid="{00000000-0004-0000-0000-000000000000}"/>
  </hyperlinks>
  <printOptions gridLines="1"/>
  <pageMargins left="0.70866141732283505" right="0.70866141732283505" top="0.74803149606299202" bottom="0.74803149606299202" header="0.31496062992126" footer="0.31496062992126"/>
  <pageSetup scale="56" fitToHeight="0" orientation="portrait" r:id="rId2"/>
  <rowBreaks count="1" manualBreakCount="1">
    <brk id="168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0"/>
  <sheetViews>
    <sheetView zoomScale="90" zoomScaleNormal="90" workbookViewId="0">
      <pane ySplit="6" topLeftCell="A7" activePane="bottomLeft" state="frozen"/>
      <selection pane="bottomLeft" activeCell="J7" sqref="J7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40.5" style="2" customWidth="1"/>
    <col min="4" max="4" width="15.83203125" style="43" customWidth="1"/>
    <col min="5" max="5" width="11.6640625" style="34" customWidth="1"/>
    <col min="6" max="7" width="10.33203125" style="1" customWidth="1"/>
    <col min="8" max="8" width="7.33203125" style="42" customWidth="1"/>
    <col min="9" max="9" width="10.33203125" style="100" customWidth="1"/>
    <col min="10" max="10" width="10.33203125" style="153" customWidth="1"/>
    <col min="11" max="11" width="15.6640625" style="143" customWidth="1"/>
    <col min="12" max="12" width="9.83203125" customWidth="1"/>
    <col min="16" max="16" width="5.83203125" customWidth="1"/>
    <col min="17" max="17" width="6.6640625" customWidth="1"/>
    <col min="18" max="18" width="5.83203125" customWidth="1"/>
  </cols>
  <sheetData>
    <row r="1" spans="1:23" s="123" customFormat="1" ht="41" customHeight="1" x14ac:dyDescent="0.2">
      <c r="A1" s="118"/>
      <c r="B1" s="118"/>
      <c r="C1" s="118"/>
      <c r="D1" s="119"/>
      <c r="E1" s="120"/>
      <c r="F1" s="122"/>
      <c r="G1" s="122"/>
      <c r="H1" s="144"/>
      <c r="I1" s="145"/>
      <c r="J1" s="146"/>
      <c r="K1" s="145"/>
    </row>
    <row r="2" spans="1:23" ht="27" customHeight="1" x14ac:dyDescent="0.2">
      <c r="A2" s="291"/>
      <c r="B2" s="292" t="s">
        <v>705</v>
      </c>
      <c r="C2" s="292"/>
      <c r="D2" s="123"/>
      <c r="E2" s="123"/>
      <c r="F2" s="123"/>
      <c r="G2" s="123"/>
      <c r="H2" s="123"/>
      <c r="I2" s="123"/>
      <c r="J2" s="147"/>
      <c r="K2" s="123"/>
    </row>
    <row r="3" spans="1:23" s="83" customFormat="1" ht="62" customHeight="1" thickBot="1" x14ac:dyDescent="0.3">
      <c r="A3" s="291"/>
      <c r="B3" s="292"/>
      <c r="C3" s="292"/>
      <c r="D3" s="123"/>
      <c r="E3" s="123"/>
      <c r="F3" s="123"/>
      <c r="G3" s="123"/>
      <c r="H3" s="123"/>
      <c r="I3" s="123"/>
      <c r="J3" s="147"/>
      <c r="K3" s="123"/>
    </row>
    <row r="4" spans="1:23" s="83" customFormat="1" ht="30" customHeight="1" thickBot="1" x14ac:dyDescent="0.3">
      <c r="A4" s="137"/>
      <c r="B4" s="127"/>
      <c r="C4" s="127"/>
      <c r="D4" s="126"/>
      <c r="E4" s="127"/>
      <c r="F4" s="266"/>
      <c r="G4" s="127"/>
      <c r="H4" s="127"/>
      <c r="I4" s="127"/>
      <c r="J4" s="148" t="s">
        <v>310</v>
      </c>
      <c r="K4" s="129">
        <f>SUM(K7:K500)</f>
        <v>0</v>
      </c>
    </row>
    <row r="5" spans="1:23" s="79" customFormat="1" ht="21" customHeight="1" x14ac:dyDescent="0.2">
      <c r="A5" s="81"/>
      <c r="B5" s="81"/>
      <c r="C5" s="81"/>
      <c r="D5" s="82"/>
      <c r="E5" s="81"/>
      <c r="F5" s="268"/>
      <c r="G5" s="261"/>
      <c r="H5" s="261"/>
      <c r="I5" s="261"/>
      <c r="J5" s="283" t="s">
        <v>311</v>
      </c>
      <c r="K5" s="283"/>
      <c r="L5" s="80"/>
      <c r="M5" s="80"/>
      <c r="N5" s="80"/>
      <c r="O5" s="80"/>
      <c r="P5" s="282" t="s">
        <v>20</v>
      </c>
      <c r="Q5" s="282"/>
      <c r="R5" s="282"/>
      <c r="S5" s="80"/>
    </row>
    <row r="6" spans="1:23" s="16" customFormat="1" ht="30" x14ac:dyDescent="0.2">
      <c r="A6" s="18"/>
      <c r="B6" s="17" t="s">
        <v>0</v>
      </c>
      <c r="C6" s="17" t="s">
        <v>3</v>
      </c>
      <c r="D6" s="36" t="s">
        <v>105</v>
      </c>
      <c r="E6" s="32" t="s">
        <v>101</v>
      </c>
      <c r="F6" s="263" t="s">
        <v>703</v>
      </c>
      <c r="G6" s="275" t="s">
        <v>704</v>
      </c>
      <c r="H6" s="97" t="s">
        <v>287</v>
      </c>
      <c r="I6" s="204" t="s">
        <v>288</v>
      </c>
      <c r="J6" s="149" t="s">
        <v>312</v>
      </c>
      <c r="K6" s="140" t="s">
        <v>313</v>
      </c>
      <c r="L6" s="17" t="s">
        <v>71</v>
      </c>
      <c r="M6" s="17" t="s">
        <v>6</v>
      </c>
      <c r="N6" s="50" t="s">
        <v>14</v>
      </c>
      <c r="O6" s="50" t="s">
        <v>15</v>
      </c>
      <c r="P6" s="50" t="s">
        <v>18</v>
      </c>
      <c r="Q6" s="50" t="s">
        <v>19</v>
      </c>
      <c r="R6" s="50" t="s">
        <v>17</v>
      </c>
      <c r="S6" s="50" t="s">
        <v>13</v>
      </c>
    </row>
    <row r="7" spans="1:23" ht="93.75" customHeight="1" x14ac:dyDescent="0.2">
      <c r="B7" s="2" t="s">
        <v>627</v>
      </c>
      <c r="C7" s="230" t="s">
        <v>675</v>
      </c>
      <c r="D7" s="224" t="s">
        <v>628</v>
      </c>
      <c r="E7" s="225">
        <v>4.99</v>
      </c>
      <c r="F7" s="265">
        <v>2.5</v>
      </c>
      <c r="G7" s="262">
        <f t="shared" ref="G7:G60" si="0">F7*0.9</f>
        <v>2.25</v>
      </c>
      <c r="H7" s="226">
        <v>12</v>
      </c>
      <c r="I7" s="205">
        <f t="shared" ref="I7:I38" si="1">ROUNDUP(G7*H7,2)</f>
        <v>27</v>
      </c>
      <c r="J7" s="180"/>
      <c r="K7" s="134">
        <f t="shared" ref="K7:K10" si="2">I7*J7</f>
        <v>0</v>
      </c>
      <c r="L7" s="226">
        <v>12</v>
      </c>
      <c r="M7" s="227">
        <v>144</v>
      </c>
      <c r="Q7" s="86"/>
    </row>
    <row r="8" spans="1:23" ht="93.75" customHeight="1" x14ac:dyDescent="0.2">
      <c r="B8" s="2" t="s">
        <v>629</v>
      </c>
      <c r="C8" s="237" t="s">
        <v>676</v>
      </c>
      <c r="D8" s="224" t="s">
        <v>630</v>
      </c>
      <c r="E8" s="225">
        <v>4.99</v>
      </c>
      <c r="F8" s="265">
        <v>2.5</v>
      </c>
      <c r="G8" s="262">
        <f t="shared" si="0"/>
        <v>2.25</v>
      </c>
      <c r="H8" s="226">
        <v>12</v>
      </c>
      <c r="I8" s="205">
        <f t="shared" si="1"/>
        <v>27</v>
      </c>
      <c r="J8" s="180"/>
      <c r="K8" s="134">
        <f t="shared" si="2"/>
        <v>0</v>
      </c>
      <c r="L8" s="226">
        <v>12</v>
      </c>
      <c r="M8" s="227">
        <v>144</v>
      </c>
      <c r="Q8" s="86"/>
    </row>
    <row r="9" spans="1:23" ht="94" customHeight="1" x14ac:dyDescent="0.2">
      <c r="B9" s="2" t="s">
        <v>672</v>
      </c>
      <c r="C9" s="2" t="s">
        <v>677</v>
      </c>
      <c r="D9" s="232" t="s">
        <v>673</v>
      </c>
      <c r="E9" s="236">
        <v>2.99</v>
      </c>
      <c r="F9" s="265">
        <v>1.62</v>
      </c>
      <c r="G9" s="262">
        <f t="shared" si="0"/>
        <v>1.4580000000000002</v>
      </c>
      <c r="H9" s="233">
        <v>12</v>
      </c>
      <c r="I9" s="205">
        <f t="shared" si="1"/>
        <v>17.5</v>
      </c>
      <c r="J9" s="180"/>
      <c r="K9" s="134">
        <f t="shared" ref="K9" si="3">I9*J9</f>
        <v>0</v>
      </c>
      <c r="L9" s="233">
        <v>12</v>
      </c>
      <c r="M9" s="233">
        <v>144</v>
      </c>
      <c r="Q9" s="86"/>
      <c r="R9" s="234"/>
      <c r="S9" s="234"/>
      <c r="T9" s="234"/>
      <c r="U9" s="234"/>
      <c r="V9" s="234"/>
      <c r="W9" s="235"/>
    </row>
    <row r="10" spans="1:23" ht="93.75" customHeight="1" x14ac:dyDescent="0.2">
      <c r="B10" s="2" t="s">
        <v>679</v>
      </c>
      <c r="C10" s="237" t="s">
        <v>678</v>
      </c>
      <c r="D10" s="224" t="s">
        <v>628</v>
      </c>
      <c r="E10" s="225">
        <v>3.75</v>
      </c>
      <c r="F10" s="265">
        <v>2</v>
      </c>
      <c r="G10" s="262">
        <f t="shared" si="0"/>
        <v>1.8</v>
      </c>
      <c r="H10" s="226">
        <v>12</v>
      </c>
      <c r="I10" s="205">
        <f t="shared" si="1"/>
        <v>21.6</v>
      </c>
      <c r="J10" s="180"/>
      <c r="K10" s="134">
        <f t="shared" si="2"/>
        <v>0</v>
      </c>
      <c r="L10" s="226">
        <v>12</v>
      </c>
      <c r="M10" s="227">
        <v>144</v>
      </c>
      <c r="Q10" s="86"/>
    </row>
    <row r="11" spans="1:23" s="184" customFormat="1" ht="93.75" customHeight="1" x14ac:dyDescent="0.2">
      <c r="A11" s="186"/>
      <c r="B11" s="186" t="s">
        <v>419</v>
      </c>
      <c r="C11" s="195" t="s">
        <v>434</v>
      </c>
      <c r="D11" s="197" t="s">
        <v>462</v>
      </c>
      <c r="E11" s="187">
        <v>4.99</v>
      </c>
      <c r="F11" s="265">
        <v>2.5</v>
      </c>
      <c r="G11" s="262">
        <f t="shared" si="0"/>
        <v>2.25</v>
      </c>
      <c r="H11" s="188">
        <f>L11</f>
        <v>24</v>
      </c>
      <c r="I11" s="205">
        <f t="shared" si="1"/>
        <v>54</v>
      </c>
      <c r="J11" s="180"/>
      <c r="K11" s="134">
        <f t="shared" ref="K11:K42" si="4">I11*J11</f>
        <v>0</v>
      </c>
      <c r="L11" s="184">
        <v>24</v>
      </c>
      <c r="M11" s="184">
        <v>144</v>
      </c>
      <c r="N11">
        <v>15.9</v>
      </c>
      <c r="O11">
        <v>17.2</v>
      </c>
      <c r="P11">
        <v>42.5</v>
      </c>
      <c r="Q11">
        <v>22</v>
      </c>
      <c r="R11">
        <v>60.5</v>
      </c>
      <c r="S11" s="86">
        <v>5.65675E-2</v>
      </c>
    </row>
    <row r="12" spans="1:23" s="184" customFormat="1" ht="93.75" customHeight="1" x14ac:dyDescent="0.2">
      <c r="A12" s="186"/>
      <c r="B12" s="186" t="s">
        <v>420</v>
      </c>
      <c r="C12" s="195" t="s">
        <v>435</v>
      </c>
      <c r="D12" s="197" t="s">
        <v>463</v>
      </c>
      <c r="E12" s="187">
        <v>4.99</v>
      </c>
      <c r="F12" s="265">
        <v>2.5</v>
      </c>
      <c r="G12" s="262">
        <f t="shared" si="0"/>
        <v>2.25</v>
      </c>
      <c r="H12" s="188">
        <f>L12</f>
        <v>24</v>
      </c>
      <c r="I12" s="205">
        <f t="shared" si="1"/>
        <v>54</v>
      </c>
      <c r="J12" s="180"/>
      <c r="K12" s="134">
        <f t="shared" si="4"/>
        <v>0</v>
      </c>
      <c r="L12" s="184">
        <v>24</v>
      </c>
      <c r="M12" s="184">
        <v>144</v>
      </c>
      <c r="N12">
        <v>11.1</v>
      </c>
      <c r="O12">
        <v>11.8</v>
      </c>
      <c r="P12">
        <v>53</v>
      </c>
      <c r="Q12">
        <v>23</v>
      </c>
      <c r="R12">
        <v>37</v>
      </c>
      <c r="S12" s="86">
        <v>4.5102999999999997E-2</v>
      </c>
    </row>
    <row r="13" spans="1:23" s="184" customFormat="1" ht="93.75" customHeight="1" x14ac:dyDescent="0.2">
      <c r="A13" s="186"/>
      <c r="B13" s="186" t="s">
        <v>421</v>
      </c>
      <c r="C13" s="195" t="s">
        <v>436</v>
      </c>
      <c r="D13" s="197" t="s">
        <v>464</v>
      </c>
      <c r="E13" s="187">
        <v>4.99</v>
      </c>
      <c r="F13" s="265">
        <v>2.5</v>
      </c>
      <c r="G13" s="262">
        <f t="shared" si="0"/>
        <v>2.25</v>
      </c>
      <c r="H13" s="188">
        <f>L13</f>
        <v>24</v>
      </c>
      <c r="I13" s="205">
        <f t="shared" si="1"/>
        <v>54</v>
      </c>
      <c r="J13" s="180"/>
      <c r="K13" s="134">
        <f t="shared" si="4"/>
        <v>0</v>
      </c>
      <c r="L13" s="184">
        <v>24</v>
      </c>
      <c r="M13" s="184">
        <v>144</v>
      </c>
      <c r="N13">
        <v>14.5</v>
      </c>
      <c r="O13">
        <v>16</v>
      </c>
      <c r="P13">
        <v>43.5</v>
      </c>
      <c r="Q13">
        <v>25</v>
      </c>
      <c r="R13">
        <v>60.5</v>
      </c>
      <c r="S13" s="86">
        <v>6.5793749999999998E-2</v>
      </c>
    </row>
    <row r="14" spans="1:23" s="184" customFormat="1" ht="93.75" customHeight="1" x14ac:dyDescent="0.2">
      <c r="A14" s="186"/>
      <c r="B14" s="186" t="s">
        <v>422</v>
      </c>
      <c r="C14" s="195" t="s">
        <v>437</v>
      </c>
      <c r="D14" s="197" t="s">
        <v>465</v>
      </c>
      <c r="E14" s="187">
        <v>4.99</v>
      </c>
      <c r="F14" s="265">
        <v>2.5</v>
      </c>
      <c r="G14" s="262">
        <f t="shared" si="0"/>
        <v>2.25</v>
      </c>
      <c r="H14" s="188">
        <f>L14</f>
        <v>24</v>
      </c>
      <c r="I14" s="205">
        <f t="shared" si="1"/>
        <v>54</v>
      </c>
      <c r="J14" s="180"/>
      <c r="K14" s="134">
        <f t="shared" si="4"/>
        <v>0</v>
      </c>
      <c r="L14" s="184">
        <v>24</v>
      </c>
      <c r="M14" s="184">
        <v>144</v>
      </c>
      <c r="N14">
        <v>7.5</v>
      </c>
      <c r="O14">
        <v>8.8000000000000007</v>
      </c>
      <c r="P14">
        <v>53</v>
      </c>
      <c r="Q14">
        <v>37.5</v>
      </c>
      <c r="R14">
        <v>20</v>
      </c>
      <c r="S14" s="86">
        <v>3.9750000000000001E-2</v>
      </c>
    </row>
    <row r="15" spans="1:23" s="69" customFormat="1" ht="93.75" customHeight="1" x14ac:dyDescent="0.2">
      <c r="A15" s="75"/>
      <c r="B15" s="75" t="s">
        <v>246</v>
      </c>
      <c r="C15" s="75" t="s">
        <v>247</v>
      </c>
      <c r="D15" s="197" t="s">
        <v>466</v>
      </c>
      <c r="E15" s="73">
        <v>4.99</v>
      </c>
      <c r="F15" s="265">
        <v>2.5</v>
      </c>
      <c r="G15" s="262">
        <f t="shared" si="0"/>
        <v>2.25</v>
      </c>
      <c r="H15" s="98">
        <v>24</v>
      </c>
      <c r="I15" s="205">
        <f t="shared" si="1"/>
        <v>54</v>
      </c>
      <c r="J15" s="180"/>
      <c r="K15" s="134">
        <f t="shared" si="4"/>
        <v>0</v>
      </c>
      <c r="L15" s="85">
        <v>24</v>
      </c>
      <c r="M15" s="85">
        <v>144</v>
      </c>
      <c r="N15">
        <v>10</v>
      </c>
      <c r="O15">
        <v>11.2</v>
      </c>
      <c r="P15">
        <v>44</v>
      </c>
      <c r="Q15">
        <v>25.5</v>
      </c>
      <c r="R15">
        <v>30.5</v>
      </c>
      <c r="S15" s="86">
        <v>3.4221000000000001E-2</v>
      </c>
    </row>
    <row r="16" spans="1:23" s="69" customFormat="1" ht="93.75" customHeight="1" x14ac:dyDescent="0.2">
      <c r="A16" s="75"/>
      <c r="B16" s="75" t="s">
        <v>248</v>
      </c>
      <c r="C16" s="75" t="s">
        <v>249</v>
      </c>
      <c r="D16" s="197" t="s">
        <v>467</v>
      </c>
      <c r="E16" s="73">
        <v>4.99</v>
      </c>
      <c r="F16" s="265">
        <v>2.5</v>
      </c>
      <c r="G16" s="262">
        <f t="shared" si="0"/>
        <v>2.25</v>
      </c>
      <c r="H16" s="98">
        <v>24</v>
      </c>
      <c r="I16" s="205">
        <f t="shared" si="1"/>
        <v>54</v>
      </c>
      <c r="J16" s="180"/>
      <c r="K16" s="134">
        <f t="shared" si="4"/>
        <v>0</v>
      </c>
      <c r="L16" s="85">
        <v>24</v>
      </c>
      <c r="M16" s="85">
        <v>144</v>
      </c>
      <c r="N16">
        <v>5.8</v>
      </c>
      <c r="O16">
        <v>7</v>
      </c>
      <c r="P16">
        <v>35.5</v>
      </c>
      <c r="Q16">
        <v>35</v>
      </c>
      <c r="R16">
        <v>26</v>
      </c>
      <c r="S16" s="86">
        <v>3.2305E-2</v>
      </c>
    </row>
    <row r="17" spans="1:23" s="69" customFormat="1" ht="93.75" customHeight="1" x14ac:dyDescent="0.2">
      <c r="A17" s="75"/>
      <c r="B17" s="75" t="s">
        <v>250</v>
      </c>
      <c r="C17" s="75" t="s">
        <v>251</v>
      </c>
      <c r="D17" s="197" t="s">
        <v>468</v>
      </c>
      <c r="E17" s="73">
        <v>4.99</v>
      </c>
      <c r="F17" s="265">
        <v>2.5</v>
      </c>
      <c r="G17" s="262">
        <f t="shared" si="0"/>
        <v>2.25</v>
      </c>
      <c r="H17" s="98">
        <v>24</v>
      </c>
      <c r="I17" s="205">
        <f t="shared" si="1"/>
        <v>54</v>
      </c>
      <c r="J17" s="180"/>
      <c r="K17" s="134">
        <f t="shared" si="4"/>
        <v>0</v>
      </c>
      <c r="L17" s="85">
        <v>24</v>
      </c>
      <c r="M17" s="85">
        <v>144</v>
      </c>
      <c r="N17">
        <v>11.2</v>
      </c>
      <c r="O17">
        <v>12.4</v>
      </c>
      <c r="P17">
        <v>56</v>
      </c>
      <c r="Q17">
        <v>37.5</v>
      </c>
      <c r="R17">
        <v>23</v>
      </c>
      <c r="S17" s="86">
        <v>4.8300000000000003E-2</v>
      </c>
    </row>
    <row r="18" spans="1:23" s="69" customFormat="1" ht="93.75" customHeight="1" x14ac:dyDescent="0.2">
      <c r="A18" s="75"/>
      <c r="B18" s="75" t="s">
        <v>252</v>
      </c>
      <c r="C18" s="75" t="s">
        <v>253</v>
      </c>
      <c r="D18" s="197" t="s">
        <v>469</v>
      </c>
      <c r="E18" s="73">
        <v>4.99</v>
      </c>
      <c r="F18" s="265">
        <v>2.5</v>
      </c>
      <c r="G18" s="262">
        <f t="shared" si="0"/>
        <v>2.25</v>
      </c>
      <c r="H18" s="98">
        <v>24</v>
      </c>
      <c r="I18" s="205">
        <f t="shared" si="1"/>
        <v>54</v>
      </c>
      <c r="J18" s="180"/>
      <c r="K18" s="134">
        <f t="shared" si="4"/>
        <v>0</v>
      </c>
      <c r="L18" s="85">
        <v>24</v>
      </c>
      <c r="M18" s="85">
        <v>144</v>
      </c>
      <c r="N18">
        <v>5.8</v>
      </c>
      <c r="O18">
        <v>7</v>
      </c>
      <c r="P18">
        <v>42.5</v>
      </c>
      <c r="Q18">
        <v>30.5</v>
      </c>
      <c r="R18">
        <v>21</v>
      </c>
      <c r="S18" s="86">
        <v>2.7221249999999999E-2</v>
      </c>
    </row>
    <row r="19" spans="1:23" s="69" customFormat="1" ht="93.75" customHeight="1" x14ac:dyDescent="0.2">
      <c r="A19" s="75"/>
      <c r="B19" s="75" t="s">
        <v>254</v>
      </c>
      <c r="C19" s="75" t="s">
        <v>255</v>
      </c>
      <c r="D19" s="197" t="s">
        <v>470</v>
      </c>
      <c r="E19" s="73">
        <v>4.99</v>
      </c>
      <c r="F19" s="265">
        <v>2.5</v>
      </c>
      <c r="G19" s="262">
        <f t="shared" si="0"/>
        <v>2.25</v>
      </c>
      <c r="H19" s="98">
        <v>24</v>
      </c>
      <c r="I19" s="205">
        <f t="shared" si="1"/>
        <v>54</v>
      </c>
      <c r="J19" s="180"/>
      <c r="K19" s="134">
        <f t="shared" si="4"/>
        <v>0</v>
      </c>
      <c r="L19" s="85">
        <v>24</v>
      </c>
      <c r="M19" s="85">
        <v>144</v>
      </c>
      <c r="N19">
        <v>11.6</v>
      </c>
      <c r="O19">
        <v>13</v>
      </c>
      <c r="P19">
        <v>53.5</v>
      </c>
      <c r="Q19">
        <v>51.5</v>
      </c>
      <c r="R19">
        <v>21</v>
      </c>
      <c r="S19" s="86">
        <v>5.7860250000000002E-2</v>
      </c>
    </row>
    <row r="20" spans="1:23" s="69" customFormat="1" ht="93.75" customHeight="1" x14ac:dyDescent="0.2">
      <c r="A20" s="75"/>
      <c r="B20" s="75" t="s">
        <v>256</v>
      </c>
      <c r="C20" s="75" t="s">
        <v>257</v>
      </c>
      <c r="D20" s="197" t="s">
        <v>471</v>
      </c>
      <c r="E20" s="73">
        <v>4.99</v>
      </c>
      <c r="F20" s="265">
        <v>2.5</v>
      </c>
      <c r="G20" s="262">
        <f t="shared" si="0"/>
        <v>2.25</v>
      </c>
      <c r="H20" s="98">
        <v>24</v>
      </c>
      <c r="I20" s="205">
        <f t="shared" si="1"/>
        <v>54</v>
      </c>
      <c r="J20" s="180"/>
      <c r="K20" s="134">
        <f t="shared" si="4"/>
        <v>0</v>
      </c>
      <c r="L20" s="85">
        <v>24</v>
      </c>
      <c r="M20" s="85">
        <v>144</v>
      </c>
      <c r="N20">
        <v>6.2</v>
      </c>
      <c r="O20">
        <v>7.4</v>
      </c>
      <c r="P20">
        <v>41</v>
      </c>
      <c r="Q20">
        <v>39.5</v>
      </c>
      <c r="R20">
        <v>21</v>
      </c>
      <c r="S20" s="86">
        <v>3.4009499999999998E-2</v>
      </c>
    </row>
    <row r="21" spans="1:23" s="69" customFormat="1" ht="93.75" customHeight="1" x14ac:dyDescent="0.2">
      <c r="A21" s="75"/>
      <c r="B21" s="75" t="s">
        <v>258</v>
      </c>
      <c r="C21" s="75" t="s">
        <v>259</v>
      </c>
      <c r="D21" s="197" t="s">
        <v>472</v>
      </c>
      <c r="E21" s="73">
        <v>4.99</v>
      </c>
      <c r="F21" s="265">
        <v>2.5</v>
      </c>
      <c r="G21" s="262">
        <f t="shared" si="0"/>
        <v>2.25</v>
      </c>
      <c r="H21" s="98">
        <v>24</v>
      </c>
      <c r="I21" s="205">
        <f t="shared" si="1"/>
        <v>54</v>
      </c>
      <c r="J21" s="180"/>
      <c r="K21" s="134">
        <f t="shared" si="4"/>
        <v>0</v>
      </c>
      <c r="L21" s="85">
        <v>24</v>
      </c>
      <c r="M21" s="85">
        <v>144</v>
      </c>
      <c r="N21">
        <v>10.5</v>
      </c>
      <c r="O21">
        <v>11.8</v>
      </c>
      <c r="P21">
        <v>59</v>
      </c>
      <c r="Q21">
        <v>42.5</v>
      </c>
      <c r="R21">
        <v>23</v>
      </c>
      <c r="S21" s="86">
        <v>5.7672500000000002E-2</v>
      </c>
    </row>
    <row r="22" spans="1:23" s="69" customFormat="1" ht="93.75" customHeight="1" x14ac:dyDescent="0.2">
      <c r="A22" s="75"/>
      <c r="B22" s="75" t="s">
        <v>260</v>
      </c>
      <c r="C22" s="75" t="s">
        <v>261</v>
      </c>
      <c r="D22" s="197" t="s">
        <v>473</v>
      </c>
      <c r="E22" s="73">
        <v>4.99</v>
      </c>
      <c r="F22" s="265">
        <v>2.5</v>
      </c>
      <c r="G22" s="262">
        <f t="shared" si="0"/>
        <v>2.25</v>
      </c>
      <c r="H22" s="98">
        <v>24</v>
      </c>
      <c r="I22" s="205">
        <f t="shared" si="1"/>
        <v>54</v>
      </c>
      <c r="J22" s="180"/>
      <c r="K22" s="134">
        <f t="shared" si="4"/>
        <v>0</v>
      </c>
      <c r="L22" s="85">
        <v>24</v>
      </c>
      <c r="M22" s="85">
        <v>144</v>
      </c>
      <c r="N22">
        <v>4</v>
      </c>
      <c r="O22">
        <v>5.2</v>
      </c>
      <c r="P22">
        <v>38</v>
      </c>
      <c r="Q22">
        <v>27.5</v>
      </c>
      <c r="R22">
        <v>21</v>
      </c>
      <c r="S22" s="86">
        <v>2.1944999999999999E-2</v>
      </c>
    </row>
    <row r="23" spans="1:23" s="69" customFormat="1" ht="93.75" customHeight="1" x14ac:dyDescent="0.2">
      <c r="A23" s="75"/>
      <c r="B23" s="75" t="s">
        <v>262</v>
      </c>
      <c r="C23" s="75" t="s">
        <v>263</v>
      </c>
      <c r="D23" s="197" t="s">
        <v>474</v>
      </c>
      <c r="E23" s="73">
        <v>4.99</v>
      </c>
      <c r="F23" s="265">
        <v>2.5</v>
      </c>
      <c r="G23" s="262">
        <f t="shared" si="0"/>
        <v>2.25</v>
      </c>
      <c r="H23" s="98">
        <v>24</v>
      </c>
      <c r="I23" s="205">
        <f t="shared" si="1"/>
        <v>54</v>
      </c>
      <c r="J23" s="180"/>
      <c r="K23" s="134">
        <f t="shared" si="4"/>
        <v>0</v>
      </c>
      <c r="L23" s="85">
        <v>24</v>
      </c>
      <c r="M23" s="85">
        <v>144</v>
      </c>
      <c r="N23">
        <v>9.9</v>
      </c>
      <c r="O23">
        <v>11.2</v>
      </c>
      <c r="P23">
        <v>51.5</v>
      </c>
      <c r="Q23">
        <v>25.5</v>
      </c>
      <c r="R23">
        <v>37.5</v>
      </c>
      <c r="S23" s="86">
        <v>4.9246875000000002E-2</v>
      </c>
    </row>
    <row r="24" spans="1:23" s="69" customFormat="1" ht="93.75" customHeight="1" x14ac:dyDescent="0.2">
      <c r="A24" s="75"/>
      <c r="B24" s="75" t="s">
        <v>264</v>
      </c>
      <c r="C24" s="75" t="s">
        <v>265</v>
      </c>
      <c r="D24" s="197" t="s">
        <v>475</v>
      </c>
      <c r="E24" s="73">
        <v>4.99</v>
      </c>
      <c r="F24" s="265">
        <v>2.5</v>
      </c>
      <c r="G24" s="262">
        <f t="shared" si="0"/>
        <v>2.25</v>
      </c>
      <c r="H24" s="98">
        <v>24</v>
      </c>
      <c r="I24" s="205">
        <f t="shared" si="1"/>
        <v>54</v>
      </c>
      <c r="J24" s="180"/>
      <c r="K24" s="134">
        <f t="shared" si="4"/>
        <v>0</v>
      </c>
      <c r="L24" s="85">
        <v>24</v>
      </c>
      <c r="M24" s="85">
        <v>144</v>
      </c>
      <c r="N24">
        <v>6.8</v>
      </c>
      <c r="O24">
        <v>8</v>
      </c>
      <c r="P24">
        <v>44</v>
      </c>
      <c r="Q24">
        <v>37.5</v>
      </c>
      <c r="R24">
        <v>23</v>
      </c>
      <c r="S24" s="86">
        <v>3.7949999999999998E-2</v>
      </c>
    </row>
    <row r="25" spans="1:23" s="69" customFormat="1" ht="93.75" customHeight="1" x14ac:dyDescent="0.2">
      <c r="A25" s="75"/>
      <c r="B25" s="75" t="s">
        <v>242</v>
      </c>
      <c r="C25" s="75" t="s">
        <v>244</v>
      </c>
      <c r="D25" s="197" t="s">
        <v>476</v>
      </c>
      <c r="E25" s="73">
        <v>4.99</v>
      </c>
      <c r="F25" s="265">
        <v>2.5</v>
      </c>
      <c r="G25" s="262">
        <f t="shared" si="0"/>
        <v>2.25</v>
      </c>
      <c r="H25" s="98">
        <v>24</v>
      </c>
      <c r="I25" s="205">
        <f t="shared" si="1"/>
        <v>54</v>
      </c>
      <c r="J25" s="180"/>
      <c r="K25" s="134">
        <f t="shared" si="4"/>
        <v>0</v>
      </c>
      <c r="L25" s="85">
        <v>24</v>
      </c>
      <c r="M25" s="85">
        <v>144</v>
      </c>
      <c r="N25">
        <v>9.9</v>
      </c>
      <c r="O25">
        <v>11.2</v>
      </c>
      <c r="P25">
        <v>46.5</v>
      </c>
      <c r="Q25">
        <v>24.5</v>
      </c>
      <c r="R25">
        <v>35</v>
      </c>
      <c r="S25" s="86">
        <v>3.9873749999999999E-2</v>
      </c>
    </row>
    <row r="26" spans="1:23" s="69" customFormat="1" ht="93.75" customHeight="1" x14ac:dyDescent="0.2">
      <c r="A26" s="75"/>
      <c r="B26" s="75" t="s">
        <v>243</v>
      </c>
      <c r="C26" s="75" t="s">
        <v>245</v>
      </c>
      <c r="D26" s="197" t="s">
        <v>477</v>
      </c>
      <c r="E26" s="73">
        <v>4.99</v>
      </c>
      <c r="F26" s="265">
        <v>2.5</v>
      </c>
      <c r="G26" s="262">
        <f t="shared" si="0"/>
        <v>2.25</v>
      </c>
      <c r="H26" s="98">
        <v>24</v>
      </c>
      <c r="I26" s="205">
        <f t="shared" si="1"/>
        <v>54</v>
      </c>
      <c r="J26" s="180"/>
      <c r="K26" s="134">
        <f t="shared" si="4"/>
        <v>0</v>
      </c>
      <c r="L26" s="85">
        <v>24</v>
      </c>
      <c r="M26" s="85">
        <v>144</v>
      </c>
      <c r="N26">
        <v>5.0999999999999996</v>
      </c>
      <c r="O26">
        <v>6.3</v>
      </c>
      <c r="P26">
        <v>50</v>
      </c>
      <c r="Q26">
        <v>36.5</v>
      </c>
      <c r="R26">
        <v>21</v>
      </c>
      <c r="S26" s="86">
        <v>3.8324999999999998E-2</v>
      </c>
    </row>
    <row r="27" spans="1:23" s="69" customFormat="1" ht="93.75" customHeight="1" x14ac:dyDescent="0.2">
      <c r="A27" s="75"/>
      <c r="B27" s="75" t="s">
        <v>238</v>
      </c>
      <c r="C27" s="75" t="s">
        <v>239</v>
      </c>
      <c r="D27" s="197" t="s">
        <v>478</v>
      </c>
      <c r="E27" s="73">
        <v>4.99</v>
      </c>
      <c r="F27" s="265">
        <v>2.5</v>
      </c>
      <c r="G27" s="262">
        <f t="shared" si="0"/>
        <v>2.25</v>
      </c>
      <c r="H27" s="98">
        <v>24</v>
      </c>
      <c r="I27" s="205">
        <f t="shared" si="1"/>
        <v>54</v>
      </c>
      <c r="J27" s="180"/>
      <c r="K27" s="134">
        <f t="shared" si="4"/>
        <v>0</v>
      </c>
      <c r="L27" s="85">
        <v>24</v>
      </c>
      <c r="M27" s="85">
        <v>144</v>
      </c>
      <c r="N27">
        <v>10.3</v>
      </c>
      <c r="O27">
        <v>11.5</v>
      </c>
      <c r="P27">
        <v>53</v>
      </c>
      <c r="Q27">
        <v>44.5</v>
      </c>
      <c r="R27">
        <v>21</v>
      </c>
      <c r="S27" s="86">
        <v>4.9528500000000003E-2</v>
      </c>
    </row>
    <row r="28" spans="1:23" s="69" customFormat="1" ht="93.75" customHeight="1" x14ac:dyDescent="0.2">
      <c r="A28" s="75"/>
      <c r="B28" s="75" t="s">
        <v>240</v>
      </c>
      <c r="C28" s="75" t="s">
        <v>241</v>
      </c>
      <c r="D28" s="197" t="s">
        <v>479</v>
      </c>
      <c r="E28" s="73">
        <v>4.99</v>
      </c>
      <c r="F28" s="265">
        <v>2.5</v>
      </c>
      <c r="G28" s="262">
        <f t="shared" si="0"/>
        <v>2.25</v>
      </c>
      <c r="H28" s="98">
        <v>24</v>
      </c>
      <c r="I28" s="205">
        <f t="shared" si="1"/>
        <v>54</v>
      </c>
      <c r="J28" s="180"/>
      <c r="K28" s="134">
        <f t="shared" si="4"/>
        <v>0</v>
      </c>
      <c r="L28" s="85">
        <v>24</v>
      </c>
      <c r="M28" s="85">
        <v>144</v>
      </c>
      <c r="N28">
        <v>5.2</v>
      </c>
      <c r="O28">
        <v>6.4</v>
      </c>
      <c r="P28">
        <v>41</v>
      </c>
      <c r="Q28">
        <v>29.5</v>
      </c>
      <c r="R28">
        <v>21</v>
      </c>
      <c r="S28" s="86">
        <v>2.5399499999999998E-2</v>
      </c>
    </row>
    <row r="29" spans="1:23" s="228" customFormat="1" ht="129" customHeight="1" x14ac:dyDescent="0.2">
      <c r="A29" s="223"/>
      <c r="B29" s="46" t="s">
        <v>573</v>
      </c>
      <c r="C29" s="223" t="s">
        <v>652</v>
      </c>
      <c r="D29" s="224" t="s">
        <v>574</v>
      </c>
      <c r="E29" s="225">
        <v>3.99</v>
      </c>
      <c r="F29" s="265">
        <v>2</v>
      </c>
      <c r="G29" s="262">
        <f t="shared" si="0"/>
        <v>1.8</v>
      </c>
      <c r="H29" s="226">
        <v>12</v>
      </c>
      <c r="I29" s="205">
        <f t="shared" si="1"/>
        <v>21.6</v>
      </c>
      <c r="J29" s="180"/>
      <c r="K29" s="134">
        <f t="shared" ref="K29:K41" si="5">I29*J29</f>
        <v>0</v>
      </c>
      <c r="L29" s="226">
        <v>12</v>
      </c>
      <c r="M29" s="227">
        <v>144</v>
      </c>
      <c r="N29"/>
      <c r="O29"/>
      <c r="P29"/>
      <c r="Q29" s="86"/>
      <c r="W29" s="229"/>
    </row>
    <row r="30" spans="1:23" s="228" customFormat="1" ht="129" customHeight="1" x14ac:dyDescent="0.2">
      <c r="A30" s="223"/>
      <c r="B30" s="46" t="s">
        <v>575</v>
      </c>
      <c r="C30" s="223" t="s">
        <v>653</v>
      </c>
      <c r="D30" s="224" t="s">
        <v>576</v>
      </c>
      <c r="E30" s="225">
        <v>2.99</v>
      </c>
      <c r="F30" s="265">
        <v>1.5</v>
      </c>
      <c r="G30" s="262">
        <f t="shared" si="0"/>
        <v>1.35</v>
      </c>
      <c r="H30" s="226">
        <v>12</v>
      </c>
      <c r="I30" s="205">
        <f t="shared" si="1"/>
        <v>16.2</v>
      </c>
      <c r="J30" s="180"/>
      <c r="K30" s="134">
        <f t="shared" si="5"/>
        <v>0</v>
      </c>
      <c r="L30" s="226">
        <v>12</v>
      </c>
      <c r="M30" s="227">
        <v>144</v>
      </c>
      <c r="N30"/>
      <c r="O30"/>
      <c r="P30"/>
      <c r="Q30" s="86"/>
      <c r="W30" s="229"/>
    </row>
    <row r="31" spans="1:23" s="228" customFormat="1" ht="129" customHeight="1" x14ac:dyDescent="0.2">
      <c r="A31" s="223"/>
      <c r="B31" s="60" t="s">
        <v>577</v>
      </c>
      <c r="C31" s="223" t="s">
        <v>654</v>
      </c>
      <c r="D31" s="224" t="s">
        <v>578</v>
      </c>
      <c r="E31" s="225">
        <v>3.99</v>
      </c>
      <c r="F31" s="265">
        <v>2</v>
      </c>
      <c r="G31" s="262">
        <f t="shared" si="0"/>
        <v>1.8</v>
      </c>
      <c r="H31" s="226">
        <v>12</v>
      </c>
      <c r="I31" s="205">
        <f t="shared" si="1"/>
        <v>21.6</v>
      </c>
      <c r="J31" s="180"/>
      <c r="K31" s="134">
        <f t="shared" si="5"/>
        <v>0</v>
      </c>
      <c r="L31" s="226">
        <v>12</v>
      </c>
      <c r="M31" s="227">
        <v>144</v>
      </c>
      <c r="N31"/>
      <c r="O31"/>
      <c r="P31"/>
      <c r="Q31" s="86"/>
      <c r="W31" s="229"/>
    </row>
    <row r="32" spans="1:23" s="228" customFormat="1" ht="129" customHeight="1" x14ac:dyDescent="0.2">
      <c r="A32" s="223"/>
      <c r="B32" s="60" t="s">
        <v>579</v>
      </c>
      <c r="C32" s="223" t="s">
        <v>651</v>
      </c>
      <c r="D32" s="224" t="s">
        <v>580</v>
      </c>
      <c r="E32" s="225">
        <v>2.4900000000000002</v>
      </c>
      <c r="F32" s="265">
        <v>1.35</v>
      </c>
      <c r="G32" s="262">
        <f t="shared" si="0"/>
        <v>1.2150000000000001</v>
      </c>
      <c r="H32" s="226">
        <v>12</v>
      </c>
      <c r="I32" s="205">
        <f t="shared" si="1"/>
        <v>14.58</v>
      </c>
      <c r="J32" s="180"/>
      <c r="K32" s="134">
        <f t="shared" si="5"/>
        <v>0</v>
      </c>
      <c r="L32" s="226">
        <v>12</v>
      </c>
      <c r="M32" s="227">
        <v>144</v>
      </c>
      <c r="N32"/>
      <c r="O32"/>
      <c r="P32"/>
      <c r="Q32" s="86"/>
      <c r="W32" s="229"/>
    </row>
    <row r="33" spans="1:23" s="228" customFormat="1" ht="129" customHeight="1" x14ac:dyDescent="0.2">
      <c r="A33" s="223"/>
      <c r="B33" s="46" t="s">
        <v>581</v>
      </c>
      <c r="C33" s="223" t="s">
        <v>650</v>
      </c>
      <c r="D33" s="224" t="s">
        <v>582</v>
      </c>
      <c r="E33" s="225">
        <v>5.99</v>
      </c>
      <c r="F33" s="265">
        <v>3.2399999999999998</v>
      </c>
      <c r="G33" s="262">
        <f t="shared" si="0"/>
        <v>2.9159999999999999</v>
      </c>
      <c r="H33" s="226">
        <v>12</v>
      </c>
      <c r="I33" s="205">
        <f t="shared" si="1"/>
        <v>35</v>
      </c>
      <c r="J33" s="180"/>
      <c r="K33" s="134">
        <f t="shared" si="5"/>
        <v>0</v>
      </c>
      <c r="L33" s="226">
        <v>12</v>
      </c>
      <c r="M33" s="227">
        <v>144</v>
      </c>
      <c r="N33"/>
      <c r="O33"/>
      <c r="P33"/>
      <c r="Q33" s="86"/>
      <c r="W33" s="229"/>
    </row>
    <row r="34" spans="1:23" s="228" customFormat="1" ht="129" customHeight="1" x14ac:dyDescent="0.2">
      <c r="A34" s="223"/>
      <c r="B34" s="46" t="s">
        <v>583</v>
      </c>
      <c r="C34" s="223" t="s">
        <v>649</v>
      </c>
      <c r="D34" s="224" t="s">
        <v>584</v>
      </c>
      <c r="E34" s="225">
        <v>2.99</v>
      </c>
      <c r="F34" s="265">
        <v>1.5</v>
      </c>
      <c r="G34" s="262">
        <f t="shared" si="0"/>
        <v>1.35</v>
      </c>
      <c r="H34" s="226">
        <v>12</v>
      </c>
      <c r="I34" s="205">
        <f t="shared" si="1"/>
        <v>16.2</v>
      </c>
      <c r="J34" s="180"/>
      <c r="K34" s="134">
        <f t="shared" si="5"/>
        <v>0</v>
      </c>
      <c r="L34" s="226">
        <v>12</v>
      </c>
      <c r="M34" s="227">
        <v>144</v>
      </c>
      <c r="N34"/>
      <c r="O34"/>
      <c r="P34"/>
      <c r="Q34"/>
      <c r="W34" s="229"/>
    </row>
    <row r="35" spans="1:23" s="228" customFormat="1" ht="129" customHeight="1" x14ac:dyDescent="0.2">
      <c r="A35" s="223"/>
      <c r="B35" s="46" t="s">
        <v>585</v>
      </c>
      <c r="C35" s="223" t="s">
        <v>648</v>
      </c>
      <c r="D35" s="224" t="s">
        <v>586</v>
      </c>
      <c r="E35" s="225">
        <v>4.99</v>
      </c>
      <c r="F35" s="265">
        <v>1.62</v>
      </c>
      <c r="G35" s="262">
        <f t="shared" si="0"/>
        <v>1.4580000000000002</v>
      </c>
      <c r="H35" s="226">
        <v>12</v>
      </c>
      <c r="I35" s="205">
        <f t="shared" si="1"/>
        <v>17.5</v>
      </c>
      <c r="J35" s="180"/>
      <c r="K35" s="134">
        <f t="shared" si="5"/>
        <v>0</v>
      </c>
      <c r="L35" s="226">
        <v>12</v>
      </c>
      <c r="M35" s="227">
        <v>144</v>
      </c>
      <c r="N35"/>
      <c r="O35"/>
      <c r="P35"/>
      <c r="Q35"/>
      <c r="W35" s="229"/>
    </row>
    <row r="36" spans="1:23" ht="129" customHeight="1" x14ac:dyDescent="0.2">
      <c r="A36" s="223"/>
      <c r="B36" s="60" t="s">
        <v>587</v>
      </c>
      <c r="C36" s="223" t="s">
        <v>647</v>
      </c>
      <c r="D36" s="224" t="s">
        <v>588</v>
      </c>
      <c r="E36" s="225">
        <v>2.4900000000000002</v>
      </c>
      <c r="F36" s="265">
        <v>2.6999999999999997</v>
      </c>
      <c r="G36" s="262">
        <f t="shared" si="0"/>
        <v>2.4299999999999997</v>
      </c>
      <c r="H36" s="226">
        <v>12</v>
      </c>
      <c r="I36" s="205">
        <f t="shared" si="1"/>
        <v>29.16</v>
      </c>
      <c r="J36" s="180"/>
      <c r="K36" s="134">
        <f t="shared" si="5"/>
        <v>0</v>
      </c>
      <c r="L36" s="226">
        <v>12</v>
      </c>
      <c r="M36" s="227">
        <v>144</v>
      </c>
      <c r="R36" s="228"/>
      <c r="S36" s="228"/>
      <c r="T36" s="228"/>
      <c r="U36" s="228"/>
      <c r="V36" s="228"/>
      <c r="W36" s="229"/>
    </row>
    <row r="37" spans="1:23" ht="129" customHeight="1" x14ac:dyDescent="0.2">
      <c r="A37" s="223"/>
      <c r="B37" s="60" t="s">
        <v>589</v>
      </c>
      <c r="C37" s="223" t="s">
        <v>646</v>
      </c>
      <c r="D37" s="224" t="s">
        <v>590</v>
      </c>
      <c r="E37" s="225">
        <v>6.99</v>
      </c>
      <c r="F37" s="265">
        <v>3.78</v>
      </c>
      <c r="G37" s="262">
        <f t="shared" si="0"/>
        <v>3.4019999999999997</v>
      </c>
      <c r="H37" s="226">
        <v>12</v>
      </c>
      <c r="I37" s="205">
        <f t="shared" si="1"/>
        <v>40.83</v>
      </c>
      <c r="J37" s="180"/>
      <c r="K37" s="134">
        <f t="shared" si="5"/>
        <v>0</v>
      </c>
      <c r="L37" s="226">
        <v>12</v>
      </c>
      <c r="M37" s="227">
        <v>72</v>
      </c>
      <c r="Q37" s="86"/>
      <c r="R37" s="228"/>
      <c r="S37" s="228"/>
      <c r="T37" s="228"/>
      <c r="U37" s="228"/>
      <c r="V37" s="228"/>
      <c r="W37" s="229"/>
    </row>
    <row r="38" spans="1:23" ht="129" customHeight="1" x14ac:dyDescent="0.2">
      <c r="B38" s="2" t="s">
        <v>591</v>
      </c>
      <c r="C38" s="223" t="s">
        <v>645</v>
      </c>
      <c r="D38" s="224" t="s">
        <v>592</v>
      </c>
      <c r="E38" s="225">
        <v>3.99</v>
      </c>
      <c r="F38" s="265">
        <v>2.16</v>
      </c>
      <c r="G38" s="262">
        <f t="shared" si="0"/>
        <v>1.9440000000000002</v>
      </c>
      <c r="H38" s="226">
        <v>12</v>
      </c>
      <c r="I38" s="205">
        <f t="shared" si="1"/>
        <v>23.330000000000002</v>
      </c>
      <c r="J38" s="180"/>
      <c r="K38" s="134">
        <f t="shared" si="5"/>
        <v>0</v>
      </c>
      <c r="L38" s="226">
        <v>12</v>
      </c>
      <c r="M38" s="227">
        <v>144</v>
      </c>
      <c r="Q38" s="86"/>
      <c r="W38" s="86"/>
    </row>
    <row r="39" spans="1:23" ht="129" customHeight="1" x14ac:dyDescent="0.2">
      <c r="B39" s="2" t="s">
        <v>593</v>
      </c>
      <c r="C39" s="223" t="s">
        <v>644</v>
      </c>
      <c r="D39" s="224" t="s">
        <v>594</v>
      </c>
      <c r="E39" s="225">
        <v>1.99</v>
      </c>
      <c r="F39" s="265">
        <v>1.08</v>
      </c>
      <c r="G39" s="262">
        <f t="shared" si="0"/>
        <v>0.97200000000000009</v>
      </c>
      <c r="H39" s="226">
        <v>12</v>
      </c>
      <c r="I39" s="205">
        <f t="shared" ref="I39:I70" si="6">ROUNDUP(G39*H39,2)</f>
        <v>11.67</v>
      </c>
      <c r="J39" s="180"/>
      <c r="K39" s="134">
        <f t="shared" si="5"/>
        <v>0</v>
      </c>
      <c r="L39" s="226">
        <v>12</v>
      </c>
      <c r="M39" s="227">
        <v>144</v>
      </c>
      <c r="Q39" s="86"/>
      <c r="W39" s="86"/>
    </row>
    <row r="40" spans="1:23" ht="129" customHeight="1" x14ac:dyDescent="0.2">
      <c r="B40" s="2" t="s">
        <v>595</v>
      </c>
      <c r="C40" s="223" t="s">
        <v>631</v>
      </c>
      <c r="D40" s="224" t="s">
        <v>596</v>
      </c>
      <c r="E40" s="225">
        <v>1.99</v>
      </c>
      <c r="F40" s="265">
        <v>1.08</v>
      </c>
      <c r="G40" s="262">
        <f t="shared" si="0"/>
        <v>0.97200000000000009</v>
      </c>
      <c r="H40" s="226">
        <v>12</v>
      </c>
      <c r="I40" s="205">
        <f t="shared" si="6"/>
        <v>11.67</v>
      </c>
      <c r="J40" s="180"/>
      <c r="K40" s="134">
        <f t="shared" si="5"/>
        <v>0</v>
      </c>
      <c r="L40" s="226">
        <v>12</v>
      </c>
      <c r="M40" s="227">
        <v>144</v>
      </c>
      <c r="Q40" s="86"/>
      <c r="W40" s="86"/>
    </row>
    <row r="41" spans="1:23" ht="129" customHeight="1" x14ac:dyDescent="0.2">
      <c r="B41" s="2" t="s">
        <v>597</v>
      </c>
      <c r="C41" s="231" t="s">
        <v>632</v>
      </c>
      <c r="D41" s="224" t="s">
        <v>598</v>
      </c>
      <c r="E41" s="225">
        <v>19.989999999999998</v>
      </c>
      <c r="F41" s="265">
        <v>10.799999999999999</v>
      </c>
      <c r="G41" s="262">
        <f t="shared" si="0"/>
        <v>9.7199999999999989</v>
      </c>
      <c r="H41" s="226">
        <v>6</v>
      </c>
      <c r="I41" s="205">
        <f t="shared" si="6"/>
        <v>58.32</v>
      </c>
      <c r="J41" s="180"/>
      <c r="K41" s="134">
        <f t="shared" si="5"/>
        <v>0</v>
      </c>
      <c r="L41" s="226">
        <v>6</v>
      </c>
      <c r="M41" s="227">
        <v>30</v>
      </c>
      <c r="Q41" s="86"/>
    </row>
    <row r="42" spans="1:23" s="10" customFormat="1" ht="93.75" customHeight="1" x14ac:dyDescent="0.2">
      <c r="A42" s="11"/>
      <c r="B42" t="s">
        <v>22</v>
      </c>
      <c r="C42" s="5" t="s">
        <v>23</v>
      </c>
      <c r="D42" s="197">
        <v>885093008214</v>
      </c>
      <c r="E42" s="93">
        <v>4.99</v>
      </c>
      <c r="F42" s="265">
        <v>2.6999999999999997</v>
      </c>
      <c r="G42" s="262">
        <f t="shared" si="0"/>
        <v>2.4299999999999997</v>
      </c>
      <c r="H42" s="92">
        <v>24</v>
      </c>
      <c r="I42" s="205">
        <f t="shared" si="6"/>
        <v>58.32</v>
      </c>
      <c r="J42" s="180"/>
      <c r="K42" s="134">
        <f t="shared" si="4"/>
        <v>0</v>
      </c>
      <c r="L42" s="49">
        <v>24</v>
      </c>
      <c r="M42" s="49">
        <v>48</v>
      </c>
      <c r="N42" s="184">
        <v>4.0999999999999996</v>
      </c>
      <c r="O42" s="184">
        <v>4.5999999999999996</v>
      </c>
      <c r="P42" s="184">
        <v>49</v>
      </c>
      <c r="Q42" s="184">
        <v>32</v>
      </c>
      <c r="R42" s="184">
        <v>28</v>
      </c>
      <c r="S42" s="184">
        <v>4.3903999999999999E-2</v>
      </c>
    </row>
    <row r="43" spans="1:23" s="184" customFormat="1" ht="93.75" customHeight="1" x14ac:dyDescent="0.2">
      <c r="A43" s="186"/>
      <c r="B43" t="s">
        <v>433</v>
      </c>
      <c r="C43" s="214" t="s">
        <v>535</v>
      </c>
      <c r="D43" s="197" t="s">
        <v>461</v>
      </c>
      <c r="E43" s="187">
        <v>8.99</v>
      </c>
      <c r="F43" s="265">
        <v>4.8599999999999994</v>
      </c>
      <c r="G43" s="262">
        <f t="shared" si="0"/>
        <v>4.3739999999999997</v>
      </c>
      <c r="H43" s="188">
        <f>L43</f>
        <v>24</v>
      </c>
      <c r="I43" s="205">
        <f t="shared" si="6"/>
        <v>104.98</v>
      </c>
      <c r="J43" s="180"/>
      <c r="K43" s="134">
        <f>I43*J43</f>
        <v>0</v>
      </c>
      <c r="L43" s="184">
        <v>24</v>
      </c>
      <c r="M43" s="184">
        <v>144</v>
      </c>
      <c r="N43">
        <v>15.9</v>
      </c>
      <c r="O43">
        <v>17.2</v>
      </c>
      <c r="P43">
        <v>42.5</v>
      </c>
      <c r="Q43">
        <v>22</v>
      </c>
      <c r="R43">
        <v>60.5</v>
      </c>
      <c r="S43" s="86">
        <v>5.65675E-2</v>
      </c>
    </row>
    <row r="44" spans="1:23" ht="94" customHeight="1" x14ac:dyDescent="0.2">
      <c r="B44" s="2" t="s">
        <v>621</v>
      </c>
      <c r="C44" s="223" t="s">
        <v>641</v>
      </c>
      <c r="D44" s="224" t="s">
        <v>622</v>
      </c>
      <c r="E44" s="225">
        <v>2.99</v>
      </c>
      <c r="F44" s="265">
        <v>1.62</v>
      </c>
      <c r="G44" s="262">
        <f t="shared" si="0"/>
        <v>1.4580000000000002</v>
      </c>
      <c r="H44" s="226">
        <v>12</v>
      </c>
      <c r="I44" s="205">
        <f t="shared" si="6"/>
        <v>17.5</v>
      </c>
      <c r="K44" s="134">
        <f t="shared" ref="K44:K46" si="7">I44*J44</f>
        <v>0</v>
      </c>
      <c r="L44" s="226">
        <v>12</v>
      </c>
      <c r="M44" s="227">
        <v>144</v>
      </c>
      <c r="Q44" s="86"/>
      <c r="W44" s="86"/>
    </row>
    <row r="45" spans="1:23" ht="94" customHeight="1" x14ac:dyDescent="0.2">
      <c r="B45" s="2" t="s">
        <v>623</v>
      </c>
      <c r="C45" s="223" t="s">
        <v>642</v>
      </c>
      <c r="D45" s="224" t="s">
        <v>624</v>
      </c>
      <c r="E45" s="225">
        <v>3.99</v>
      </c>
      <c r="F45" s="265">
        <v>2.1599999999999997</v>
      </c>
      <c r="G45" s="262">
        <f t="shared" si="0"/>
        <v>1.9439999999999997</v>
      </c>
      <c r="H45" s="226">
        <v>12</v>
      </c>
      <c r="I45" s="205">
        <f t="shared" si="6"/>
        <v>23.330000000000002</v>
      </c>
      <c r="K45" s="134">
        <f t="shared" si="7"/>
        <v>0</v>
      </c>
      <c r="L45" s="226">
        <v>12</v>
      </c>
      <c r="M45" s="227">
        <v>144</v>
      </c>
      <c r="Q45" s="86"/>
      <c r="W45" s="86"/>
    </row>
    <row r="46" spans="1:23" ht="94" customHeight="1" x14ac:dyDescent="0.2">
      <c r="B46" s="2" t="s">
        <v>625</v>
      </c>
      <c r="C46" s="223" t="s">
        <v>643</v>
      </c>
      <c r="D46" s="224" t="s">
        <v>626</v>
      </c>
      <c r="E46" s="225">
        <v>3.99</v>
      </c>
      <c r="F46" s="265">
        <v>2.1599999999999997</v>
      </c>
      <c r="G46" s="262">
        <f t="shared" si="0"/>
        <v>1.9439999999999997</v>
      </c>
      <c r="H46" s="226">
        <v>12</v>
      </c>
      <c r="I46" s="205">
        <f t="shared" si="6"/>
        <v>23.330000000000002</v>
      </c>
      <c r="K46" s="134">
        <f t="shared" si="7"/>
        <v>0</v>
      </c>
      <c r="L46" s="226">
        <v>12</v>
      </c>
      <c r="M46" s="227">
        <v>144</v>
      </c>
      <c r="Q46" s="86"/>
      <c r="W46" s="86"/>
    </row>
    <row r="47" spans="1:23" ht="94" customHeight="1" x14ac:dyDescent="0.2">
      <c r="A47"/>
      <c r="B47" s="44" t="s">
        <v>411</v>
      </c>
      <c r="C47" s="2" t="s">
        <v>423</v>
      </c>
      <c r="D47" s="197" t="s">
        <v>480</v>
      </c>
      <c r="E47" s="196">
        <v>2.99</v>
      </c>
      <c r="F47" s="265">
        <v>1.62</v>
      </c>
      <c r="G47" s="262">
        <f t="shared" si="0"/>
        <v>1.4580000000000002</v>
      </c>
      <c r="H47" s="188">
        <f t="shared" ref="H47:H54" si="8">L47</f>
        <v>12</v>
      </c>
      <c r="I47" s="205">
        <f t="shared" si="6"/>
        <v>17.5</v>
      </c>
      <c r="K47" s="134">
        <f t="shared" ref="K47:K57" si="9">I47*J47</f>
        <v>0</v>
      </c>
      <c r="L47" s="184">
        <v>12</v>
      </c>
      <c r="M47" s="184">
        <v>144</v>
      </c>
      <c r="N47">
        <v>6.5</v>
      </c>
      <c r="O47">
        <v>7</v>
      </c>
      <c r="P47">
        <v>37.5</v>
      </c>
      <c r="Q47">
        <v>36</v>
      </c>
      <c r="R47">
        <v>23</v>
      </c>
      <c r="S47" s="86">
        <v>3.1050000000000001E-2</v>
      </c>
    </row>
    <row r="48" spans="1:23" ht="94" customHeight="1" x14ac:dyDescent="0.2">
      <c r="B48" s="44" t="s">
        <v>412</v>
      </c>
      <c r="C48" s="2" t="s">
        <v>424</v>
      </c>
      <c r="D48" s="197" t="s">
        <v>481</v>
      </c>
      <c r="E48" s="196">
        <v>2.99</v>
      </c>
      <c r="F48" s="265">
        <v>1.62</v>
      </c>
      <c r="G48" s="262">
        <f t="shared" si="0"/>
        <v>1.4580000000000002</v>
      </c>
      <c r="H48" s="188">
        <f t="shared" si="8"/>
        <v>12</v>
      </c>
      <c r="I48" s="205">
        <f t="shared" si="6"/>
        <v>17.5</v>
      </c>
      <c r="K48" s="134">
        <f t="shared" si="9"/>
        <v>0</v>
      </c>
      <c r="L48" s="184">
        <v>12</v>
      </c>
      <c r="M48" s="184">
        <v>144</v>
      </c>
      <c r="N48">
        <v>6.95</v>
      </c>
      <c r="O48">
        <v>7.45</v>
      </c>
      <c r="P48">
        <v>43.5</v>
      </c>
      <c r="Q48">
        <v>29</v>
      </c>
      <c r="R48">
        <v>21.5</v>
      </c>
      <c r="S48" s="86">
        <v>2.7122250000000001E-2</v>
      </c>
    </row>
    <row r="49" spans="1:19" ht="94" customHeight="1" x14ac:dyDescent="0.2">
      <c r="B49" s="44" t="s">
        <v>413</v>
      </c>
      <c r="C49" s="2" t="s">
        <v>425</v>
      </c>
      <c r="D49" s="197" t="s">
        <v>482</v>
      </c>
      <c r="E49" s="196">
        <v>4.99</v>
      </c>
      <c r="F49" s="265">
        <v>2.6999999999999997</v>
      </c>
      <c r="G49" s="262">
        <f t="shared" si="0"/>
        <v>2.4299999999999997</v>
      </c>
      <c r="H49" s="188">
        <f t="shared" si="8"/>
        <v>12</v>
      </c>
      <c r="I49" s="205">
        <f t="shared" si="6"/>
        <v>29.16</v>
      </c>
      <c r="K49" s="134">
        <f t="shared" si="9"/>
        <v>0</v>
      </c>
      <c r="L49" s="184">
        <v>12</v>
      </c>
      <c r="M49" s="184">
        <v>144</v>
      </c>
      <c r="N49">
        <v>14.11</v>
      </c>
      <c r="O49">
        <v>14.8</v>
      </c>
      <c r="P49">
        <v>39.5</v>
      </c>
      <c r="Q49">
        <v>28.5</v>
      </c>
      <c r="R49">
        <v>47.6</v>
      </c>
      <c r="S49" s="86">
        <v>5.3585700000000007E-2</v>
      </c>
    </row>
    <row r="50" spans="1:19" ht="94" customHeight="1" x14ac:dyDescent="0.2">
      <c r="B50" s="44" t="s">
        <v>414</v>
      </c>
      <c r="C50" s="2" t="s">
        <v>426</v>
      </c>
      <c r="D50" s="197" t="s">
        <v>483</v>
      </c>
      <c r="E50" s="196">
        <v>4.99</v>
      </c>
      <c r="F50" s="265">
        <v>2.6999999999999997</v>
      </c>
      <c r="G50" s="262">
        <f t="shared" si="0"/>
        <v>2.4299999999999997</v>
      </c>
      <c r="H50" s="188">
        <f t="shared" si="8"/>
        <v>12</v>
      </c>
      <c r="I50" s="205">
        <f t="shared" si="6"/>
        <v>29.16</v>
      </c>
      <c r="K50" s="134">
        <f t="shared" si="9"/>
        <v>0</v>
      </c>
      <c r="L50" s="184">
        <v>12</v>
      </c>
      <c r="M50" s="184">
        <v>144</v>
      </c>
      <c r="N50">
        <v>16.600000000000001</v>
      </c>
      <c r="O50">
        <v>17.5</v>
      </c>
      <c r="P50">
        <v>56</v>
      </c>
      <c r="Q50">
        <v>29.5</v>
      </c>
      <c r="R50">
        <v>56.5</v>
      </c>
      <c r="S50" s="86">
        <v>9.3338000000000004E-2</v>
      </c>
    </row>
    <row r="51" spans="1:19" ht="94" customHeight="1" x14ac:dyDescent="0.2">
      <c r="B51" s="44" t="s">
        <v>415</v>
      </c>
      <c r="C51" s="2" t="s">
        <v>427</v>
      </c>
      <c r="D51" s="197" t="s">
        <v>484</v>
      </c>
      <c r="E51" s="196">
        <v>2.99</v>
      </c>
      <c r="F51" s="265">
        <v>1.62</v>
      </c>
      <c r="G51" s="262">
        <f t="shared" si="0"/>
        <v>1.4580000000000002</v>
      </c>
      <c r="H51" s="188">
        <f t="shared" si="8"/>
        <v>12</v>
      </c>
      <c r="I51" s="205">
        <f t="shared" si="6"/>
        <v>17.5</v>
      </c>
      <c r="K51" s="134">
        <f t="shared" si="9"/>
        <v>0</v>
      </c>
      <c r="L51" s="184">
        <v>12</v>
      </c>
      <c r="M51" s="184">
        <v>144</v>
      </c>
      <c r="N51">
        <v>2.59</v>
      </c>
      <c r="O51">
        <v>4.05</v>
      </c>
      <c r="P51">
        <v>44</v>
      </c>
      <c r="Q51">
        <v>28.5</v>
      </c>
      <c r="R51">
        <v>42.5</v>
      </c>
      <c r="S51" s="86">
        <v>5.3295000000000002E-2</v>
      </c>
    </row>
    <row r="52" spans="1:19" ht="94" customHeight="1" x14ac:dyDescent="0.2">
      <c r="B52" s="44" t="s">
        <v>416</v>
      </c>
      <c r="C52" s="2" t="s">
        <v>428</v>
      </c>
      <c r="D52" s="197" t="s">
        <v>485</v>
      </c>
      <c r="E52" s="196">
        <v>2.99</v>
      </c>
      <c r="F52" s="265">
        <v>1.62</v>
      </c>
      <c r="G52" s="262">
        <f t="shared" si="0"/>
        <v>1.4580000000000002</v>
      </c>
      <c r="H52" s="188">
        <f t="shared" si="8"/>
        <v>12</v>
      </c>
      <c r="I52" s="205">
        <f t="shared" si="6"/>
        <v>17.5</v>
      </c>
      <c r="K52" s="134">
        <f t="shared" si="9"/>
        <v>0</v>
      </c>
      <c r="L52" s="184">
        <v>12</v>
      </c>
      <c r="M52" s="184">
        <v>144</v>
      </c>
      <c r="N52">
        <v>2.59</v>
      </c>
      <c r="O52">
        <v>4.05</v>
      </c>
      <c r="P52">
        <v>44</v>
      </c>
      <c r="Q52">
        <v>28.5</v>
      </c>
      <c r="R52">
        <v>42.5</v>
      </c>
      <c r="S52" s="86">
        <v>5.3295000000000002E-2</v>
      </c>
    </row>
    <row r="53" spans="1:19" ht="94" customHeight="1" x14ac:dyDescent="0.2">
      <c r="B53" s="2" t="s">
        <v>417</v>
      </c>
      <c r="C53" s="2" t="s">
        <v>429</v>
      </c>
      <c r="D53" s="197" t="s">
        <v>486</v>
      </c>
      <c r="E53" s="196">
        <v>3.69</v>
      </c>
      <c r="F53" s="265">
        <v>2</v>
      </c>
      <c r="G53" s="262">
        <f t="shared" si="0"/>
        <v>1.8</v>
      </c>
      <c r="H53" s="188">
        <f t="shared" si="8"/>
        <v>12</v>
      </c>
      <c r="I53" s="205">
        <f t="shared" si="6"/>
        <v>21.6</v>
      </c>
      <c r="K53" s="134">
        <f t="shared" si="9"/>
        <v>0</v>
      </c>
      <c r="L53" s="184">
        <v>12</v>
      </c>
      <c r="M53" s="184">
        <v>144</v>
      </c>
      <c r="N53">
        <v>6.1</v>
      </c>
      <c r="O53">
        <v>6.7</v>
      </c>
      <c r="P53">
        <v>45</v>
      </c>
      <c r="Q53">
        <v>28</v>
      </c>
      <c r="R53">
        <v>43</v>
      </c>
      <c r="S53" s="86">
        <v>5.4179999999999999E-2</v>
      </c>
    </row>
    <row r="54" spans="1:19" ht="94" customHeight="1" x14ac:dyDescent="0.2">
      <c r="B54" s="2" t="s">
        <v>418</v>
      </c>
      <c r="C54" s="2" t="s">
        <v>430</v>
      </c>
      <c r="D54" s="197" t="s">
        <v>487</v>
      </c>
      <c r="E54" s="196">
        <v>6.99</v>
      </c>
      <c r="F54" s="265">
        <v>3.78</v>
      </c>
      <c r="G54" s="262">
        <f t="shared" si="0"/>
        <v>3.4019999999999997</v>
      </c>
      <c r="H54" s="188">
        <f t="shared" si="8"/>
        <v>12</v>
      </c>
      <c r="I54" s="205">
        <f t="shared" si="6"/>
        <v>40.83</v>
      </c>
      <c r="K54" s="134">
        <f t="shared" si="9"/>
        <v>0</v>
      </c>
      <c r="L54" s="184">
        <v>12</v>
      </c>
      <c r="M54" s="184">
        <v>144</v>
      </c>
      <c r="N54">
        <v>5</v>
      </c>
      <c r="O54">
        <v>5.8</v>
      </c>
      <c r="P54">
        <v>38</v>
      </c>
      <c r="Q54">
        <v>35</v>
      </c>
      <c r="R54">
        <v>26</v>
      </c>
      <c r="S54" s="86">
        <v>3.458E-2</v>
      </c>
    </row>
    <row r="55" spans="1:19" ht="94" customHeight="1" x14ac:dyDescent="0.2">
      <c r="B55" s="2" t="s">
        <v>512</v>
      </c>
      <c r="C55" s="2" t="s">
        <v>669</v>
      </c>
      <c r="D55" s="197" t="s">
        <v>513</v>
      </c>
      <c r="E55" s="196">
        <v>2.4900000000000002</v>
      </c>
      <c r="F55" s="265">
        <v>1.35</v>
      </c>
      <c r="G55" s="262">
        <f t="shared" si="0"/>
        <v>1.2150000000000001</v>
      </c>
      <c r="H55" s="188">
        <v>12</v>
      </c>
      <c r="I55" s="205">
        <f t="shared" si="6"/>
        <v>14.58</v>
      </c>
      <c r="K55" s="134">
        <f t="shared" si="9"/>
        <v>0</v>
      </c>
      <c r="L55" s="184">
        <v>12</v>
      </c>
      <c r="M55" s="184">
        <v>144</v>
      </c>
      <c r="N55">
        <v>6.4</v>
      </c>
      <c r="O55">
        <v>6.7</v>
      </c>
      <c r="P55">
        <v>22</v>
      </c>
      <c r="Q55">
        <v>24</v>
      </c>
      <c r="R55">
        <v>35</v>
      </c>
      <c r="S55" s="86">
        <v>1.848E-2</v>
      </c>
    </row>
    <row r="56" spans="1:19" ht="94" customHeight="1" x14ac:dyDescent="0.2">
      <c r="B56" s="2" t="s">
        <v>514</v>
      </c>
      <c r="C56" s="2" t="s">
        <v>670</v>
      </c>
      <c r="D56" s="197" t="s">
        <v>515</v>
      </c>
      <c r="E56" s="196">
        <v>2.4900000000000002</v>
      </c>
      <c r="F56" s="265">
        <v>1.35</v>
      </c>
      <c r="G56" s="262">
        <f t="shared" si="0"/>
        <v>1.2150000000000001</v>
      </c>
      <c r="H56" s="188">
        <v>12</v>
      </c>
      <c r="I56" s="205">
        <f t="shared" si="6"/>
        <v>14.58</v>
      </c>
      <c r="K56" s="134">
        <f t="shared" si="9"/>
        <v>0</v>
      </c>
      <c r="L56" s="184">
        <v>12</v>
      </c>
      <c r="M56" s="184">
        <v>144</v>
      </c>
      <c r="N56">
        <v>6.4</v>
      </c>
      <c r="O56">
        <v>6.7</v>
      </c>
      <c r="P56">
        <v>22</v>
      </c>
      <c r="Q56">
        <v>24</v>
      </c>
      <c r="R56">
        <v>35</v>
      </c>
      <c r="S56" s="86">
        <v>1.848E-2</v>
      </c>
    </row>
    <row r="57" spans="1:19" ht="94" customHeight="1" x14ac:dyDescent="0.2">
      <c r="B57" s="2" t="s">
        <v>516</v>
      </c>
      <c r="C57" s="2" t="s">
        <v>671</v>
      </c>
      <c r="D57" s="197" t="s">
        <v>517</v>
      </c>
      <c r="E57" s="196">
        <v>2.4900000000000002</v>
      </c>
      <c r="F57" s="265">
        <v>1.35</v>
      </c>
      <c r="G57" s="262">
        <f t="shared" si="0"/>
        <v>1.2150000000000001</v>
      </c>
      <c r="H57" s="188">
        <v>12</v>
      </c>
      <c r="I57" s="205">
        <f t="shared" si="6"/>
        <v>14.58</v>
      </c>
      <c r="K57" s="134">
        <f t="shared" si="9"/>
        <v>0</v>
      </c>
      <c r="L57" s="184">
        <v>12</v>
      </c>
      <c r="M57" s="184">
        <v>144</v>
      </c>
      <c r="N57">
        <v>6.4</v>
      </c>
      <c r="O57">
        <v>6.7</v>
      </c>
      <c r="P57">
        <v>22</v>
      </c>
      <c r="Q57">
        <v>24</v>
      </c>
      <c r="R57">
        <v>35</v>
      </c>
      <c r="S57" s="86">
        <v>1.848E-2</v>
      </c>
    </row>
    <row r="58" spans="1:19" ht="129" customHeight="1" x14ac:dyDescent="0.2">
      <c r="B58" s="2" t="s">
        <v>609</v>
      </c>
      <c r="C58" s="223" t="s">
        <v>635</v>
      </c>
      <c r="D58" s="224" t="s">
        <v>610</v>
      </c>
      <c r="E58" s="225">
        <v>2.4900000000000002</v>
      </c>
      <c r="F58" s="265">
        <v>1.35</v>
      </c>
      <c r="G58" s="262">
        <f t="shared" si="0"/>
        <v>1.2150000000000001</v>
      </c>
      <c r="H58" s="226">
        <v>12</v>
      </c>
      <c r="I58" s="205">
        <f t="shared" si="6"/>
        <v>14.58</v>
      </c>
      <c r="K58" s="134">
        <f t="shared" ref="K58:K63" si="10">I58*J58</f>
        <v>0</v>
      </c>
      <c r="L58" s="226">
        <v>12</v>
      </c>
      <c r="M58" s="227">
        <v>144</v>
      </c>
      <c r="Q58" s="228"/>
    </row>
    <row r="59" spans="1:19" ht="129" customHeight="1" x14ac:dyDescent="0.2">
      <c r="B59" s="2" t="s">
        <v>611</v>
      </c>
      <c r="C59" s="223" t="s">
        <v>636</v>
      </c>
      <c r="D59" s="224" t="s">
        <v>612</v>
      </c>
      <c r="E59" s="225">
        <v>2.4900000000000002</v>
      </c>
      <c r="F59" s="265">
        <v>1.35</v>
      </c>
      <c r="G59" s="262">
        <f t="shared" si="0"/>
        <v>1.2150000000000001</v>
      </c>
      <c r="H59" s="226">
        <v>12</v>
      </c>
      <c r="I59" s="205">
        <f t="shared" si="6"/>
        <v>14.58</v>
      </c>
      <c r="K59" s="134">
        <f t="shared" si="10"/>
        <v>0</v>
      </c>
      <c r="L59" s="226">
        <v>12</v>
      </c>
      <c r="M59" s="227">
        <v>144</v>
      </c>
      <c r="Q59" s="86"/>
    </row>
    <row r="60" spans="1:19" ht="129" customHeight="1" x14ac:dyDescent="0.2">
      <c r="B60" s="2" t="s">
        <v>613</v>
      </c>
      <c r="C60" s="223" t="s">
        <v>637</v>
      </c>
      <c r="D60" s="224" t="s">
        <v>614</v>
      </c>
      <c r="E60" s="225">
        <v>2.4900000000000002</v>
      </c>
      <c r="F60" s="265">
        <v>1.35</v>
      </c>
      <c r="G60" s="262">
        <f t="shared" si="0"/>
        <v>1.2150000000000001</v>
      </c>
      <c r="H60" s="226">
        <v>12</v>
      </c>
      <c r="I60" s="205">
        <f t="shared" si="6"/>
        <v>14.58</v>
      </c>
      <c r="K60" s="134">
        <f t="shared" si="10"/>
        <v>0</v>
      </c>
      <c r="L60" s="226">
        <v>12</v>
      </c>
      <c r="M60" s="227">
        <v>144</v>
      </c>
      <c r="Q60" s="86"/>
    </row>
    <row r="61" spans="1:19" ht="129" customHeight="1" x14ac:dyDescent="0.2">
      <c r="B61" s="2" t="s">
        <v>615</v>
      </c>
      <c r="C61" s="223" t="s">
        <v>638</v>
      </c>
      <c r="D61" s="224" t="s">
        <v>616</v>
      </c>
      <c r="E61" s="225">
        <v>2.4900000000000002</v>
      </c>
      <c r="F61" s="265">
        <v>1.35</v>
      </c>
      <c r="G61" s="262">
        <f>F61*0.9</f>
        <v>1.2150000000000001</v>
      </c>
      <c r="H61" s="226">
        <v>12</v>
      </c>
      <c r="I61" s="205">
        <f t="shared" si="6"/>
        <v>14.58</v>
      </c>
      <c r="K61" s="134">
        <f t="shared" si="10"/>
        <v>0</v>
      </c>
      <c r="L61" s="226">
        <v>12</v>
      </c>
      <c r="M61" s="227">
        <v>144</v>
      </c>
      <c r="Q61" s="86"/>
    </row>
    <row r="62" spans="1:19" ht="129" customHeight="1" x14ac:dyDescent="0.2">
      <c r="A62" s="223"/>
      <c r="B62" s="2" t="s">
        <v>617</v>
      </c>
      <c r="C62" s="223" t="s">
        <v>639</v>
      </c>
      <c r="D62" s="224" t="s">
        <v>618</v>
      </c>
      <c r="E62" s="225">
        <v>2.4900000000000002</v>
      </c>
      <c r="F62" s="265">
        <v>1.35</v>
      </c>
      <c r="G62" s="262">
        <f t="shared" ref="G62:G72" si="11">F62*0.9</f>
        <v>1.2150000000000001</v>
      </c>
      <c r="H62" s="226">
        <v>12</v>
      </c>
      <c r="I62" s="205">
        <f t="shared" si="6"/>
        <v>14.58</v>
      </c>
      <c r="K62" s="134">
        <f t="shared" si="10"/>
        <v>0</v>
      </c>
      <c r="L62" s="226">
        <v>12</v>
      </c>
      <c r="M62" s="227">
        <v>144</v>
      </c>
      <c r="Q62" s="86"/>
    </row>
    <row r="63" spans="1:19" ht="129" customHeight="1" x14ac:dyDescent="0.2">
      <c r="B63" s="2" t="s">
        <v>619</v>
      </c>
      <c r="C63" s="223" t="s">
        <v>640</v>
      </c>
      <c r="D63" s="224" t="s">
        <v>620</v>
      </c>
      <c r="E63" s="225">
        <v>2.4900000000000002</v>
      </c>
      <c r="F63" s="265">
        <v>1.35</v>
      </c>
      <c r="G63" s="262">
        <f t="shared" si="11"/>
        <v>1.2150000000000001</v>
      </c>
      <c r="H63" s="226">
        <v>12</v>
      </c>
      <c r="I63" s="205">
        <f t="shared" si="6"/>
        <v>14.58</v>
      </c>
      <c r="K63" s="134">
        <f t="shared" si="10"/>
        <v>0</v>
      </c>
      <c r="L63" s="226">
        <v>12</v>
      </c>
      <c r="M63" s="227">
        <v>144</v>
      </c>
      <c r="Q63" s="228"/>
    </row>
    <row r="64" spans="1:19" s="69" customFormat="1" ht="31" customHeight="1" x14ac:dyDescent="0.3">
      <c r="A64" s="24" t="s">
        <v>38</v>
      </c>
      <c r="B64" s="47"/>
      <c r="C64" s="78"/>
      <c r="D64" s="77"/>
      <c r="E64" s="76"/>
      <c r="F64" s="182"/>
      <c r="G64" s="182"/>
      <c r="H64" s="182"/>
      <c r="I64" s="182"/>
      <c r="J64" s="182"/>
      <c r="K64" s="136">
        <f>I64*J64</f>
        <v>0</v>
      </c>
      <c r="L64" s="87"/>
      <c r="M64" s="87"/>
      <c r="N64" s="87"/>
      <c r="O64" s="87"/>
      <c r="P64" s="87"/>
      <c r="Q64" s="87"/>
      <c r="R64" s="87"/>
      <c r="S64" s="88"/>
    </row>
    <row r="65" spans="1:20" s="69" customFormat="1" ht="150" customHeight="1" x14ac:dyDescent="0.3">
      <c r="A65" s="200"/>
      <c r="B65" s="201" t="s">
        <v>499</v>
      </c>
      <c r="C65" s="199" t="s">
        <v>500</v>
      </c>
      <c r="D65" s="74"/>
      <c r="E65" s="202">
        <v>629.30000000000007</v>
      </c>
      <c r="F65" s="265">
        <v>340.19999999999993</v>
      </c>
      <c r="G65" s="262">
        <f t="shared" si="11"/>
        <v>306.17999999999995</v>
      </c>
      <c r="H65" s="203">
        <v>1</v>
      </c>
      <c r="I65" s="205">
        <f t="shared" ref="I65:I72" si="12">ROUNDUP(G65*H65,2)</f>
        <v>306.18</v>
      </c>
      <c r="J65" s="180"/>
      <c r="K65" s="134">
        <f t="shared" ref="K65" si="13">I65*J65</f>
        <v>0</v>
      </c>
      <c r="L65" s="85">
        <v>1</v>
      </c>
      <c r="M65" s="85">
        <v>1</v>
      </c>
      <c r="N65" s="85"/>
      <c r="O65" s="85"/>
      <c r="P65" s="85"/>
      <c r="Q65" s="85"/>
      <c r="R65" s="85"/>
      <c r="S65" s="89"/>
    </row>
    <row r="66" spans="1:20" s="69" customFormat="1" ht="150" customHeight="1" x14ac:dyDescent="0.2">
      <c r="A66" s="75"/>
      <c r="B66" s="44"/>
      <c r="C66" s="84" t="s">
        <v>280</v>
      </c>
      <c r="D66" s="74"/>
      <c r="E66" s="73">
        <v>281.40000000000003</v>
      </c>
      <c r="F66" s="269">
        <v>142.68</v>
      </c>
      <c r="G66" s="262">
        <f t="shared" si="11"/>
        <v>128.41200000000001</v>
      </c>
      <c r="H66" s="98">
        <v>1</v>
      </c>
      <c r="I66" s="205">
        <f t="shared" si="12"/>
        <v>128.41999999999999</v>
      </c>
      <c r="J66" s="180"/>
      <c r="K66" s="134">
        <f t="shared" ref="K66:K72" si="14">I66*J66</f>
        <v>0</v>
      </c>
      <c r="L66" s="85">
        <v>1</v>
      </c>
      <c r="M66" s="85">
        <v>1</v>
      </c>
      <c r="N66"/>
      <c r="O66"/>
      <c r="P66">
        <v>46</v>
      </c>
      <c r="Q66">
        <v>25.1</v>
      </c>
      <c r="R66">
        <v>27.5</v>
      </c>
      <c r="S66" s="86">
        <v>3.1751500000000002E-2</v>
      </c>
    </row>
    <row r="67" spans="1:20" s="69" customFormat="1" ht="138" customHeight="1" x14ac:dyDescent="0.2">
      <c r="A67" s="75"/>
      <c r="B67" s="44"/>
      <c r="C67" s="84" t="s">
        <v>281</v>
      </c>
      <c r="D67" s="74"/>
      <c r="E67" s="73">
        <v>281.40000000000003</v>
      </c>
      <c r="F67" s="269">
        <v>142.68</v>
      </c>
      <c r="G67" s="262">
        <f t="shared" si="11"/>
        <v>128.41200000000001</v>
      </c>
      <c r="H67" s="98">
        <v>1</v>
      </c>
      <c r="I67" s="205">
        <f t="shared" si="12"/>
        <v>128.41999999999999</v>
      </c>
      <c r="J67" s="180"/>
      <c r="K67" s="134">
        <f t="shared" si="14"/>
        <v>0</v>
      </c>
      <c r="L67" s="85">
        <v>1</v>
      </c>
      <c r="M67" s="85">
        <v>1</v>
      </c>
      <c r="N67"/>
      <c r="O67"/>
      <c r="P67">
        <v>46</v>
      </c>
      <c r="Q67">
        <v>25.1</v>
      </c>
      <c r="R67">
        <v>27.5</v>
      </c>
      <c r="S67" s="86">
        <v>3.1751500000000002E-2</v>
      </c>
    </row>
    <row r="68" spans="1:20" s="69" customFormat="1" ht="134" customHeight="1" x14ac:dyDescent="0.2">
      <c r="A68" s="75"/>
      <c r="B68" s="44"/>
      <c r="C68" s="116" t="s">
        <v>304</v>
      </c>
      <c r="D68" s="74"/>
      <c r="E68" s="73">
        <v>356.40000000000003</v>
      </c>
      <c r="F68" s="269">
        <v>182.68</v>
      </c>
      <c r="G68" s="262">
        <f t="shared" si="11"/>
        <v>164.41200000000001</v>
      </c>
      <c r="H68" s="98">
        <v>1</v>
      </c>
      <c r="I68" s="205">
        <f t="shared" si="12"/>
        <v>164.42</v>
      </c>
      <c r="J68" s="180"/>
      <c r="K68" s="134">
        <f t="shared" si="14"/>
        <v>0</v>
      </c>
      <c r="L68" s="85">
        <v>1</v>
      </c>
      <c r="M68" s="85">
        <v>1</v>
      </c>
      <c r="N68"/>
      <c r="O68"/>
      <c r="P68">
        <v>46</v>
      </c>
      <c r="Q68">
        <v>25.1</v>
      </c>
      <c r="R68">
        <v>27.5</v>
      </c>
      <c r="S68" s="86">
        <v>3.1751500000000002E-2</v>
      </c>
    </row>
    <row r="69" spans="1:20" s="69" customFormat="1" ht="137" customHeight="1" x14ac:dyDescent="0.2">
      <c r="A69" s="75"/>
      <c r="B69" s="44"/>
      <c r="C69" s="84" t="s">
        <v>282</v>
      </c>
      <c r="D69" s="74"/>
      <c r="E69" s="73">
        <v>281.40000000000003</v>
      </c>
      <c r="F69" s="269">
        <v>142.68</v>
      </c>
      <c r="G69" s="262">
        <f t="shared" si="11"/>
        <v>128.41200000000001</v>
      </c>
      <c r="H69" s="98">
        <v>1</v>
      </c>
      <c r="I69" s="205">
        <f t="shared" si="12"/>
        <v>128.41999999999999</v>
      </c>
      <c r="J69" s="180"/>
      <c r="K69" s="134">
        <f t="shared" si="14"/>
        <v>0</v>
      </c>
      <c r="L69" s="85">
        <v>1</v>
      </c>
      <c r="M69" s="85">
        <v>1</v>
      </c>
      <c r="N69"/>
      <c r="O69"/>
      <c r="P69">
        <v>46</v>
      </c>
      <c r="Q69">
        <v>25.1</v>
      </c>
      <c r="R69">
        <v>27.5</v>
      </c>
      <c r="S69" s="86">
        <v>3.1751500000000002E-2</v>
      </c>
    </row>
    <row r="70" spans="1:20" s="69" customFormat="1" ht="136" customHeight="1" x14ac:dyDescent="0.2">
      <c r="A70" s="75"/>
      <c r="B70" s="44"/>
      <c r="C70" s="84" t="s">
        <v>283</v>
      </c>
      <c r="D70" s="74"/>
      <c r="E70" s="73">
        <v>239.52</v>
      </c>
      <c r="F70" s="269">
        <v>120</v>
      </c>
      <c r="G70" s="262">
        <f t="shared" si="11"/>
        <v>108</v>
      </c>
      <c r="H70" s="98">
        <v>1</v>
      </c>
      <c r="I70" s="205">
        <f t="shared" si="12"/>
        <v>108</v>
      </c>
      <c r="J70" s="180"/>
      <c r="K70" s="134">
        <f t="shared" si="14"/>
        <v>0</v>
      </c>
      <c r="L70" s="85">
        <v>1</v>
      </c>
      <c r="M70" s="85">
        <v>1</v>
      </c>
      <c r="N70"/>
      <c r="O70"/>
      <c r="P70">
        <v>46</v>
      </c>
      <c r="Q70">
        <v>25.1</v>
      </c>
      <c r="R70">
        <v>27.5</v>
      </c>
      <c r="S70" s="86">
        <v>3.1751500000000002E-2</v>
      </c>
    </row>
    <row r="71" spans="1:20" s="69" customFormat="1" ht="159" customHeight="1" x14ac:dyDescent="0.2">
      <c r="A71" s="75"/>
      <c r="B71" s="44"/>
      <c r="C71" s="84" t="s">
        <v>284</v>
      </c>
      <c r="D71" s="74"/>
      <c r="E71" s="73">
        <v>290.40000000000003</v>
      </c>
      <c r="F71" s="269">
        <v>146.34</v>
      </c>
      <c r="G71" s="262">
        <f t="shared" si="11"/>
        <v>131.70600000000002</v>
      </c>
      <c r="H71" s="98">
        <v>1</v>
      </c>
      <c r="I71" s="205">
        <f t="shared" si="12"/>
        <v>131.70999999999998</v>
      </c>
      <c r="J71" s="180"/>
      <c r="K71" s="134">
        <f t="shared" si="14"/>
        <v>0</v>
      </c>
      <c r="L71" s="85">
        <v>1</v>
      </c>
      <c r="M71" s="85">
        <v>1</v>
      </c>
      <c r="N71"/>
      <c r="O71"/>
      <c r="P71">
        <v>46</v>
      </c>
      <c r="Q71">
        <v>25.1</v>
      </c>
      <c r="R71">
        <v>27.5</v>
      </c>
      <c r="S71" s="86">
        <v>3.1751500000000002E-2</v>
      </c>
    </row>
    <row r="72" spans="1:20" s="69" customFormat="1" ht="133" customHeight="1" x14ac:dyDescent="0.2">
      <c r="A72" s="75"/>
      <c r="B72" s="44"/>
      <c r="C72" s="101" t="s">
        <v>289</v>
      </c>
      <c r="D72" s="74"/>
      <c r="E72" s="73">
        <v>314.52</v>
      </c>
      <c r="F72" s="269">
        <v>160</v>
      </c>
      <c r="G72" s="262">
        <f t="shared" si="11"/>
        <v>144</v>
      </c>
      <c r="H72" s="98">
        <v>1</v>
      </c>
      <c r="I72" s="205">
        <f t="shared" si="12"/>
        <v>144</v>
      </c>
      <c r="J72" s="180"/>
      <c r="K72" s="134">
        <f t="shared" si="14"/>
        <v>0</v>
      </c>
      <c r="L72" s="85">
        <v>1</v>
      </c>
      <c r="M72" s="85">
        <v>1</v>
      </c>
      <c r="N72"/>
      <c r="O72"/>
      <c r="P72">
        <v>46</v>
      </c>
      <c r="Q72">
        <v>25.1</v>
      </c>
      <c r="R72">
        <v>27.5</v>
      </c>
      <c r="S72" s="86">
        <v>3.1751500000000002E-2</v>
      </c>
    </row>
    <row r="73" spans="1:20" s="69" customFormat="1" ht="54" customHeight="1" x14ac:dyDescent="0.2">
      <c r="A73" s="71" t="s">
        <v>209</v>
      </c>
      <c r="B73" s="19"/>
      <c r="C73" s="19"/>
      <c r="D73" s="57"/>
      <c r="E73" s="70"/>
      <c r="F73" s="265"/>
      <c r="G73" s="70"/>
      <c r="H73" s="98"/>
      <c r="I73" s="57"/>
      <c r="J73" s="151"/>
      <c r="K73" s="141"/>
      <c r="T73" s="72"/>
    </row>
    <row r="74" spans="1:20" s="69" customFormat="1" ht="17" customHeight="1" x14ac:dyDescent="0.2">
      <c r="A74" s="71"/>
      <c r="B74" s="48"/>
      <c r="C74" s="19"/>
      <c r="D74" s="42"/>
      <c r="E74" s="33"/>
      <c r="F74" s="265"/>
      <c r="G74" s="70"/>
      <c r="H74" s="98"/>
      <c r="I74" s="99"/>
      <c r="J74" s="152"/>
      <c r="K74" s="142"/>
    </row>
    <row r="75" spans="1:20" x14ac:dyDescent="0.2">
      <c r="A75"/>
      <c r="B75" s="44"/>
    </row>
    <row r="76" spans="1:20" x14ac:dyDescent="0.2">
      <c r="B76" s="44"/>
    </row>
    <row r="77" spans="1:20" x14ac:dyDescent="0.2">
      <c r="B77" s="44"/>
    </row>
    <row r="78" spans="1:20" x14ac:dyDescent="0.2">
      <c r="B78" s="44"/>
    </row>
    <row r="79" spans="1:20" x14ac:dyDescent="0.2">
      <c r="B79" s="44"/>
    </row>
    <row r="80" spans="1:20" x14ac:dyDescent="0.2">
      <c r="B80" s="44"/>
    </row>
  </sheetData>
  <mergeCells count="4">
    <mergeCell ref="P5:R5"/>
    <mergeCell ref="A2:A3"/>
    <mergeCell ref="B2:C3"/>
    <mergeCell ref="J5:K5"/>
  </mergeCells>
  <conditionalFormatting sqref="F64:I64">
    <cfRule type="cellIs" dxfId="7" priority="1" stopIfTrue="1" operator="greaterThan">
      <formula>0</formula>
    </cfRule>
  </conditionalFormatting>
  <conditionalFormatting sqref="J7:J72">
    <cfRule type="cellIs" dxfId="6" priority="3" stopIfTrue="1" operator="greaterThan">
      <formula>0</formula>
    </cfRule>
  </conditionalFormatting>
  <hyperlinks>
    <hyperlink ref="A64" r:id="rId1" xr:uid="{00000000-0004-0000-0100-000000000000}"/>
  </hyperlinks>
  <printOptions gridLines="1"/>
  <pageMargins left="0.70866141732283505" right="0.70866141732283505" top="0.74803149606299202" bottom="0.74803149606299202" header="0.31496062992126" footer="0.31496062992126"/>
  <pageSetup scale="54" fitToHeight="0" orientation="portrait" r:id="rId2"/>
  <rowBreaks count="1" manualBreakCount="1">
    <brk id="63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45"/>
  <sheetViews>
    <sheetView zoomScale="90" zoomScaleNormal="90" workbookViewId="0">
      <pane ySplit="6" topLeftCell="A7" activePane="bottomLeft" state="frozen"/>
      <selection activeCell="E161" sqref="E161"/>
      <selection pane="bottomLeft" activeCell="J7" sqref="J7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40.5" style="2" customWidth="1"/>
    <col min="4" max="4" width="15.83203125" style="43" customWidth="1"/>
    <col min="5" max="5" width="11.6640625" style="34" customWidth="1"/>
    <col min="6" max="6" width="10.33203125" style="96" customWidth="1"/>
    <col min="7" max="7" width="10.33203125" style="1" customWidth="1"/>
    <col min="8" max="8" width="6.83203125" style="42" customWidth="1"/>
    <col min="9" max="9" width="10.33203125" style="100" customWidth="1"/>
    <col min="10" max="10" width="10.33203125" style="143" customWidth="1"/>
    <col min="11" max="11" width="16.33203125" style="1" customWidth="1"/>
    <col min="12" max="12" width="9.83203125" customWidth="1"/>
    <col min="16" max="16" width="5.83203125" customWidth="1"/>
    <col min="17" max="17" width="6.6640625" customWidth="1"/>
    <col min="18" max="18" width="5.83203125" customWidth="1"/>
    <col min="20" max="20" width="1.6640625" customWidth="1"/>
    <col min="21" max="21" width="9.83203125" customWidth="1"/>
    <col min="29" max="29" width="9.5" customWidth="1"/>
  </cols>
  <sheetData>
    <row r="1" spans="1:32" s="123" customFormat="1" ht="41" customHeight="1" x14ac:dyDescent="0.2">
      <c r="A1" s="118"/>
      <c r="B1" s="118"/>
      <c r="C1" s="118"/>
      <c r="D1" s="119"/>
      <c r="E1" s="120"/>
      <c r="F1" s="270"/>
      <c r="G1" s="146"/>
      <c r="H1" s="145"/>
    </row>
    <row r="2" spans="1:32" s="123" customFormat="1" ht="27" customHeight="1" x14ac:dyDescent="0.2">
      <c r="A2" s="291"/>
      <c r="B2" s="293" t="s">
        <v>705</v>
      </c>
      <c r="C2" s="293"/>
      <c r="F2" s="271"/>
      <c r="G2" s="147"/>
    </row>
    <row r="3" spans="1:32" s="125" customFormat="1" ht="62" customHeight="1" thickBot="1" x14ac:dyDescent="0.3">
      <c r="A3" s="291"/>
      <c r="B3" s="293"/>
      <c r="C3" s="293"/>
      <c r="D3" s="123"/>
      <c r="E3" s="123"/>
      <c r="F3" s="271"/>
      <c r="G3" s="147"/>
      <c r="H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</row>
    <row r="4" spans="1:32" s="125" customFormat="1" ht="30" customHeight="1" thickBot="1" x14ac:dyDescent="0.3">
      <c r="A4" s="137"/>
      <c r="B4" s="127"/>
      <c r="C4" s="127"/>
      <c r="D4" s="126"/>
      <c r="E4" s="127"/>
      <c r="F4" s="272"/>
      <c r="G4" s="148"/>
      <c r="H4" s="179"/>
      <c r="J4" s="148" t="s">
        <v>367</v>
      </c>
      <c r="K4" s="129">
        <f>SUM(K7:K153)</f>
        <v>0</v>
      </c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</row>
    <row r="5" spans="1:32" s="160" customFormat="1" ht="21" customHeight="1" x14ac:dyDescent="0.2">
      <c r="A5" s="130"/>
      <c r="B5" s="130"/>
      <c r="C5" s="130"/>
      <c r="D5" s="131"/>
      <c r="E5" s="130"/>
      <c r="F5" s="261"/>
      <c r="G5" s="261"/>
      <c r="H5" s="261"/>
      <c r="I5" s="261"/>
      <c r="J5" s="294" t="s">
        <v>311</v>
      </c>
      <c r="K5" s="294"/>
      <c r="L5" s="80"/>
      <c r="P5" s="282" t="s">
        <v>20</v>
      </c>
      <c r="Q5" s="282"/>
      <c r="R5" s="282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</row>
    <row r="6" spans="1:32" s="16" customFormat="1" ht="30" x14ac:dyDescent="0.2">
      <c r="A6" s="18"/>
      <c r="B6" s="17" t="s">
        <v>0</v>
      </c>
      <c r="C6" s="17" t="s">
        <v>3</v>
      </c>
      <c r="D6" s="36" t="s">
        <v>105</v>
      </c>
      <c r="E6" s="32" t="s">
        <v>101</v>
      </c>
      <c r="F6" s="263" t="s">
        <v>703</v>
      </c>
      <c r="G6" s="275" t="s">
        <v>704</v>
      </c>
      <c r="H6" s="97" t="s">
        <v>287</v>
      </c>
      <c r="I6" s="204" t="s">
        <v>288</v>
      </c>
      <c r="J6" s="149" t="s">
        <v>312</v>
      </c>
      <c r="K6" s="140" t="s">
        <v>313</v>
      </c>
      <c r="L6" s="17" t="s">
        <v>71</v>
      </c>
      <c r="M6" s="17" t="s">
        <v>6</v>
      </c>
      <c r="N6" s="50" t="s">
        <v>14</v>
      </c>
      <c r="O6" s="50" t="s">
        <v>15</v>
      </c>
      <c r="P6" s="50" t="s">
        <v>18</v>
      </c>
      <c r="Q6" s="50" t="s">
        <v>19</v>
      </c>
      <c r="R6" s="50" t="s">
        <v>17</v>
      </c>
      <c r="S6" s="50" t="s">
        <v>13</v>
      </c>
      <c r="U6"/>
      <c r="V6"/>
      <c r="W6"/>
      <c r="X6"/>
      <c r="Y6"/>
      <c r="Z6"/>
      <c r="AA6"/>
      <c r="AB6"/>
      <c r="AC6"/>
      <c r="AD6"/>
      <c r="AE6"/>
      <c r="AF6"/>
    </row>
    <row r="7" spans="1:32" s="166" customFormat="1" ht="93.75" customHeight="1" x14ac:dyDescent="0.2">
      <c r="A7" s="161"/>
      <c r="B7" t="s">
        <v>317</v>
      </c>
      <c r="C7" s="161" t="s">
        <v>318</v>
      </c>
      <c r="D7" s="198" t="s">
        <v>438</v>
      </c>
      <c r="E7" s="163">
        <v>6.99</v>
      </c>
      <c r="F7" s="265">
        <v>3.78</v>
      </c>
      <c r="G7" s="262">
        <f t="shared" ref="G7:G32" si="0">F7*0.9</f>
        <v>3.4019999999999997</v>
      </c>
      <c r="H7" s="226">
        <v>12</v>
      </c>
      <c r="I7" s="205">
        <f>ROUNDUP(G7*H7,2)</f>
        <v>40.83</v>
      </c>
      <c r="J7" s="180"/>
      <c r="K7" s="177">
        <f t="shared" ref="K7:K32" si="1">I7*J7</f>
        <v>0</v>
      </c>
      <c r="L7" s="165">
        <v>12</v>
      </c>
      <c r="M7" s="166">
        <v>144</v>
      </c>
      <c r="N7">
        <v>2.5</v>
      </c>
      <c r="O7">
        <v>2.54</v>
      </c>
      <c r="P7">
        <v>44</v>
      </c>
      <c r="Q7">
        <v>25.5</v>
      </c>
      <c r="R7">
        <v>30.5</v>
      </c>
      <c r="S7" s="86">
        <v>3.4221000000000001E-2</v>
      </c>
      <c r="U7"/>
      <c r="V7"/>
      <c r="W7"/>
      <c r="X7"/>
      <c r="Y7"/>
      <c r="Z7"/>
      <c r="AA7"/>
      <c r="AB7"/>
      <c r="AC7"/>
      <c r="AD7"/>
      <c r="AE7"/>
      <c r="AF7"/>
    </row>
    <row r="8" spans="1:32" s="166" customFormat="1" ht="93.75" customHeight="1" x14ac:dyDescent="0.2">
      <c r="A8" s="161"/>
      <c r="B8" t="s">
        <v>319</v>
      </c>
      <c r="C8" s="161" t="s">
        <v>320</v>
      </c>
      <c r="D8" s="198" t="s">
        <v>439</v>
      </c>
      <c r="E8" s="163">
        <v>6.99</v>
      </c>
      <c r="F8" s="265">
        <v>3.78</v>
      </c>
      <c r="G8" s="262">
        <f t="shared" si="0"/>
        <v>3.4019999999999997</v>
      </c>
      <c r="H8" s="164">
        <v>12</v>
      </c>
      <c r="I8" s="205">
        <f t="shared" ref="I8:I32" si="2">ROUNDUP(G8*H8,2)</f>
        <v>40.83</v>
      </c>
      <c r="J8" s="180"/>
      <c r="K8" s="177">
        <f t="shared" si="1"/>
        <v>0</v>
      </c>
      <c r="L8" s="165">
        <v>12</v>
      </c>
      <c r="M8" s="166">
        <v>144</v>
      </c>
      <c r="N8">
        <v>2.5</v>
      </c>
      <c r="O8">
        <v>2.54</v>
      </c>
      <c r="P8">
        <v>35.5</v>
      </c>
      <c r="Q8">
        <v>35</v>
      </c>
      <c r="R8">
        <v>21</v>
      </c>
      <c r="S8" s="86">
        <v>2.6092500000000001E-2</v>
      </c>
      <c r="U8"/>
      <c r="V8"/>
      <c r="W8"/>
      <c r="X8"/>
      <c r="Y8"/>
      <c r="Z8"/>
      <c r="AA8"/>
      <c r="AB8"/>
      <c r="AC8"/>
      <c r="AD8"/>
      <c r="AE8"/>
      <c r="AF8"/>
    </row>
    <row r="9" spans="1:32" s="166" customFormat="1" ht="93.75" customHeight="1" x14ac:dyDescent="0.2">
      <c r="A9" s="161"/>
      <c r="B9" t="s">
        <v>321</v>
      </c>
      <c r="C9" s="161" t="s">
        <v>322</v>
      </c>
      <c r="D9" s="198" t="s">
        <v>440</v>
      </c>
      <c r="E9" s="163">
        <v>6.99</v>
      </c>
      <c r="F9" s="265">
        <v>3.78</v>
      </c>
      <c r="G9" s="262">
        <f t="shared" si="0"/>
        <v>3.4019999999999997</v>
      </c>
      <c r="H9" s="164">
        <v>12</v>
      </c>
      <c r="I9" s="205">
        <f t="shared" si="2"/>
        <v>40.83</v>
      </c>
      <c r="J9" s="180"/>
      <c r="K9" s="177">
        <f t="shared" si="1"/>
        <v>0</v>
      </c>
      <c r="L9" s="165">
        <v>12</v>
      </c>
      <c r="M9" s="166">
        <v>144</v>
      </c>
      <c r="N9">
        <v>2.5</v>
      </c>
      <c r="O9">
        <v>2.54</v>
      </c>
      <c r="P9">
        <v>56</v>
      </c>
      <c r="Q9">
        <v>37.5</v>
      </c>
      <c r="R9">
        <v>23</v>
      </c>
      <c r="S9" s="86">
        <v>4.8300000000000003E-2</v>
      </c>
      <c r="U9"/>
      <c r="V9"/>
      <c r="W9"/>
      <c r="X9"/>
      <c r="Y9"/>
      <c r="Z9"/>
      <c r="AA9"/>
      <c r="AB9"/>
      <c r="AC9"/>
      <c r="AD9"/>
      <c r="AE9"/>
      <c r="AF9"/>
    </row>
    <row r="10" spans="1:32" s="166" customFormat="1" ht="93.75" customHeight="1" x14ac:dyDescent="0.2">
      <c r="A10" s="161"/>
      <c r="B10" t="s">
        <v>323</v>
      </c>
      <c r="C10" s="161" t="s">
        <v>324</v>
      </c>
      <c r="D10" s="198" t="s">
        <v>441</v>
      </c>
      <c r="E10" s="163">
        <v>6.99</v>
      </c>
      <c r="F10" s="265">
        <v>3.78</v>
      </c>
      <c r="G10" s="262">
        <f t="shared" si="0"/>
        <v>3.4019999999999997</v>
      </c>
      <c r="H10" s="164">
        <v>12</v>
      </c>
      <c r="I10" s="205">
        <f t="shared" si="2"/>
        <v>40.83</v>
      </c>
      <c r="J10" s="180"/>
      <c r="K10" s="177">
        <f t="shared" si="1"/>
        <v>0</v>
      </c>
      <c r="L10" s="165">
        <v>12</v>
      </c>
      <c r="M10" s="166">
        <v>144</v>
      </c>
      <c r="N10">
        <v>2.5</v>
      </c>
      <c r="O10">
        <v>2.54</v>
      </c>
      <c r="P10">
        <v>42.5</v>
      </c>
      <c r="Q10">
        <v>30.5</v>
      </c>
      <c r="R10">
        <v>21</v>
      </c>
      <c r="S10" s="86">
        <v>2.7221249999999999E-2</v>
      </c>
      <c r="U10"/>
      <c r="V10"/>
      <c r="W10"/>
      <c r="X10"/>
      <c r="Y10"/>
      <c r="Z10"/>
      <c r="AA10"/>
      <c r="AB10"/>
      <c r="AC10"/>
      <c r="AD10"/>
      <c r="AE10"/>
      <c r="AF10"/>
    </row>
    <row r="11" spans="1:32" s="166" customFormat="1" ht="93.75" customHeight="1" x14ac:dyDescent="0.2">
      <c r="A11" s="161"/>
      <c r="B11" t="s">
        <v>325</v>
      </c>
      <c r="C11" s="161" t="s">
        <v>326</v>
      </c>
      <c r="D11" s="198" t="s">
        <v>442</v>
      </c>
      <c r="E11" s="163">
        <v>6.99</v>
      </c>
      <c r="F11" s="265">
        <v>3.78</v>
      </c>
      <c r="G11" s="262">
        <f t="shared" si="0"/>
        <v>3.4019999999999997</v>
      </c>
      <c r="H11" s="164">
        <v>12</v>
      </c>
      <c r="I11" s="205">
        <f t="shared" si="2"/>
        <v>40.83</v>
      </c>
      <c r="J11" s="180"/>
      <c r="K11" s="177">
        <f t="shared" si="1"/>
        <v>0</v>
      </c>
      <c r="L11" s="165">
        <v>12</v>
      </c>
      <c r="M11" s="166">
        <v>144</v>
      </c>
      <c r="N11">
        <v>2.5</v>
      </c>
      <c r="O11">
        <v>2.54</v>
      </c>
      <c r="P11">
        <v>53.5</v>
      </c>
      <c r="Q11">
        <v>51</v>
      </c>
      <c r="R11">
        <v>21</v>
      </c>
      <c r="S11" s="86">
        <v>5.7298500000000002E-2</v>
      </c>
      <c r="U11"/>
      <c r="V11"/>
      <c r="W11"/>
      <c r="X11"/>
      <c r="Y11"/>
      <c r="Z11"/>
      <c r="AA11"/>
      <c r="AB11"/>
      <c r="AC11"/>
      <c r="AD11"/>
      <c r="AE11"/>
      <c r="AF11"/>
    </row>
    <row r="12" spans="1:32" s="166" customFormat="1" ht="93.75" customHeight="1" x14ac:dyDescent="0.2">
      <c r="A12" s="161"/>
      <c r="B12" t="s">
        <v>327</v>
      </c>
      <c r="C12" s="161" t="s">
        <v>328</v>
      </c>
      <c r="D12" s="198" t="s">
        <v>443</v>
      </c>
      <c r="E12" s="163">
        <v>6.99</v>
      </c>
      <c r="F12" s="265">
        <v>3.78</v>
      </c>
      <c r="G12" s="262">
        <f t="shared" si="0"/>
        <v>3.4019999999999997</v>
      </c>
      <c r="H12" s="164">
        <v>12</v>
      </c>
      <c r="I12" s="205">
        <f t="shared" si="2"/>
        <v>40.83</v>
      </c>
      <c r="J12" s="180"/>
      <c r="K12" s="177">
        <f t="shared" si="1"/>
        <v>0</v>
      </c>
      <c r="L12" s="165">
        <v>12</v>
      </c>
      <c r="M12" s="166">
        <v>144</v>
      </c>
      <c r="N12">
        <v>2.5</v>
      </c>
      <c r="O12">
        <v>2.54</v>
      </c>
      <c r="P12">
        <v>41</v>
      </c>
      <c r="Q12">
        <v>39.5</v>
      </c>
      <c r="R12">
        <v>21</v>
      </c>
      <c r="S12" s="86">
        <v>3.4009499999999998E-2</v>
      </c>
      <c r="U12"/>
      <c r="V12"/>
      <c r="W12"/>
      <c r="X12"/>
      <c r="Y12"/>
      <c r="Z12"/>
      <c r="AA12"/>
      <c r="AB12"/>
      <c r="AC12"/>
      <c r="AD12"/>
      <c r="AE12"/>
      <c r="AF12"/>
    </row>
    <row r="13" spans="1:32" s="166" customFormat="1" ht="93.75" customHeight="1" x14ac:dyDescent="0.2">
      <c r="A13" s="161"/>
      <c r="B13" t="s">
        <v>329</v>
      </c>
      <c r="C13" s="161" t="s">
        <v>330</v>
      </c>
      <c r="D13" s="198" t="s">
        <v>444</v>
      </c>
      <c r="E13" s="163">
        <v>6.99</v>
      </c>
      <c r="F13" s="265">
        <v>3.78</v>
      </c>
      <c r="G13" s="262">
        <f t="shared" si="0"/>
        <v>3.4019999999999997</v>
      </c>
      <c r="H13" s="164">
        <v>12</v>
      </c>
      <c r="I13" s="205">
        <f t="shared" si="2"/>
        <v>40.83</v>
      </c>
      <c r="J13" s="180"/>
      <c r="K13" s="177">
        <f t="shared" si="1"/>
        <v>0</v>
      </c>
      <c r="L13" s="165">
        <v>12</v>
      </c>
      <c r="M13" s="166">
        <v>144</v>
      </c>
      <c r="N13">
        <v>2.5</v>
      </c>
      <c r="O13">
        <v>2.54</v>
      </c>
      <c r="P13">
        <v>59</v>
      </c>
      <c r="Q13">
        <v>42.5</v>
      </c>
      <c r="R13">
        <v>23</v>
      </c>
      <c r="S13" s="86">
        <v>5.7672500000000002E-2</v>
      </c>
      <c r="U13"/>
      <c r="V13"/>
      <c r="W13"/>
      <c r="X13"/>
      <c r="Y13"/>
      <c r="Z13"/>
      <c r="AA13"/>
      <c r="AB13"/>
      <c r="AC13"/>
      <c r="AD13"/>
      <c r="AE13"/>
      <c r="AF13"/>
    </row>
    <row r="14" spans="1:32" s="166" customFormat="1" ht="93.75" customHeight="1" x14ac:dyDescent="0.2">
      <c r="A14" s="161"/>
      <c r="B14" t="s">
        <v>331</v>
      </c>
      <c r="C14" s="161" t="s">
        <v>332</v>
      </c>
      <c r="D14" s="198" t="s">
        <v>445</v>
      </c>
      <c r="E14" s="163">
        <v>6.99</v>
      </c>
      <c r="F14" s="265">
        <v>3.78</v>
      </c>
      <c r="G14" s="262">
        <f t="shared" si="0"/>
        <v>3.4019999999999997</v>
      </c>
      <c r="H14" s="164">
        <v>12</v>
      </c>
      <c r="I14" s="205">
        <f t="shared" si="2"/>
        <v>40.83</v>
      </c>
      <c r="J14" s="180"/>
      <c r="K14" s="177">
        <f t="shared" si="1"/>
        <v>0</v>
      </c>
      <c r="L14" s="165">
        <v>12</v>
      </c>
      <c r="M14" s="166">
        <v>144</v>
      </c>
      <c r="N14">
        <v>2.5</v>
      </c>
      <c r="O14">
        <v>2.54</v>
      </c>
      <c r="P14">
        <v>38</v>
      </c>
      <c r="Q14">
        <v>27.5</v>
      </c>
      <c r="R14">
        <v>21</v>
      </c>
      <c r="S14" s="86">
        <v>2.1944999999999999E-2</v>
      </c>
      <c r="U14"/>
      <c r="V14"/>
      <c r="W14"/>
      <c r="X14"/>
      <c r="Y14"/>
      <c r="Z14"/>
      <c r="AA14"/>
      <c r="AB14"/>
      <c r="AC14"/>
      <c r="AD14"/>
      <c r="AE14"/>
      <c r="AF14"/>
    </row>
    <row r="15" spans="1:32" s="166" customFormat="1" ht="93.75" customHeight="1" x14ac:dyDescent="0.2">
      <c r="A15" s="161"/>
      <c r="B15" t="s">
        <v>333</v>
      </c>
      <c r="C15" s="161" t="s">
        <v>334</v>
      </c>
      <c r="D15" s="198" t="s">
        <v>446</v>
      </c>
      <c r="E15" s="163">
        <v>6.99</v>
      </c>
      <c r="F15" s="265">
        <v>3.78</v>
      </c>
      <c r="G15" s="262">
        <f t="shared" si="0"/>
        <v>3.4019999999999997</v>
      </c>
      <c r="H15" s="164">
        <v>12</v>
      </c>
      <c r="I15" s="205">
        <f t="shared" si="2"/>
        <v>40.83</v>
      </c>
      <c r="J15" s="180"/>
      <c r="K15" s="177">
        <f t="shared" si="1"/>
        <v>0</v>
      </c>
      <c r="L15" s="165">
        <v>12</v>
      </c>
      <c r="M15" s="166">
        <v>144</v>
      </c>
      <c r="N15">
        <v>2.5</v>
      </c>
      <c r="O15">
        <v>2.54</v>
      </c>
      <c r="P15">
        <v>51.5</v>
      </c>
      <c r="Q15">
        <v>25.5</v>
      </c>
      <c r="R15">
        <v>37.5</v>
      </c>
      <c r="S15" s="86">
        <v>4.9246875000000002E-2</v>
      </c>
      <c r="U15"/>
      <c r="V15"/>
      <c r="W15"/>
      <c r="X15"/>
      <c r="Y15"/>
      <c r="Z15"/>
      <c r="AA15"/>
      <c r="AB15"/>
      <c r="AC15"/>
      <c r="AD15"/>
      <c r="AE15"/>
      <c r="AF15"/>
    </row>
    <row r="16" spans="1:32" s="166" customFormat="1" ht="93.75" customHeight="1" x14ac:dyDescent="0.2">
      <c r="A16" s="161"/>
      <c r="B16" t="s">
        <v>335</v>
      </c>
      <c r="C16" s="161" t="s">
        <v>336</v>
      </c>
      <c r="D16" s="198" t="s">
        <v>447</v>
      </c>
      <c r="E16" s="163">
        <v>6.99</v>
      </c>
      <c r="F16" s="265">
        <v>3.78</v>
      </c>
      <c r="G16" s="262">
        <f t="shared" si="0"/>
        <v>3.4019999999999997</v>
      </c>
      <c r="H16" s="164">
        <v>12</v>
      </c>
      <c r="I16" s="205">
        <f t="shared" si="2"/>
        <v>40.83</v>
      </c>
      <c r="J16" s="180"/>
      <c r="K16" s="177">
        <f t="shared" si="1"/>
        <v>0</v>
      </c>
      <c r="L16" s="165">
        <v>12</v>
      </c>
      <c r="M16" s="166">
        <v>144</v>
      </c>
      <c r="N16">
        <v>2.5</v>
      </c>
      <c r="O16">
        <v>2.54</v>
      </c>
      <c r="P16">
        <v>44</v>
      </c>
      <c r="Q16">
        <v>37.5</v>
      </c>
      <c r="R16">
        <v>23</v>
      </c>
      <c r="S16" s="86">
        <v>3.7949999999999998E-2</v>
      </c>
      <c r="U16"/>
      <c r="V16"/>
      <c r="W16"/>
      <c r="X16"/>
      <c r="Y16"/>
      <c r="Z16"/>
      <c r="AA16"/>
      <c r="AB16"/>
      <c r="AC16"/>
      <c r="AD16"/>
      <c r="AE16"/>
      <c r="AF16"/>
    </row>
    <row r="17" spans="1:32" s="166" customFormat="1" ht="93.75" customHeight="1" x14ac:dyDescent="0.2">
      <c r="A17" s="161"/>
      <c r="B17" t="s">
        <v>337</v>
      </c>
      <c r="C17" s="161" t="s">
        <v>338</v>
      </c>
      <c r="D17" s="198" t="s">
        <v>448</v>
      </c>
      <c r="E17" s="163">
        <v>9.99</v>
      </c>
      <c r="F17" s="265">
        <v>5.3999999999999995</v>
      </c>
      <c r="G17" s="262">
        <f t="shared" si="0"/>
        <v>4.8599999999999994</v>
      </c>
      <c r="H17" s="164">
        <v>12</v>
      </c>
      <c r="I17" s="205">
        <f t="shared" si="2"/>
        <v>58.32</v>
      </c>
      <c r="J17" s="180"/>
      <c r="K17" s="177">
        <f t="shared" si="1"/>
        <v>0</v>
      </c>
      <c r="L17" s="165">
        <v>12</v>
      </c>
      <c r="M17" s="166">
        <v>144</v>
      </c>
      <c r="N17">
        <v>2.5</v>
      </c>
      <c r="O17">
        <v>2.54</v>
      </c>
      <c r="P17">
        <v>46.5</v>
      </c>
      <c r="Q17">
        <v>24.5</v>
      </c>
      <c r="R17">
        <v>51.5</v>
      </c>
      <c r="S17" s="86">
        <v>5.8671374999999998E-2</v>
      </c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66" customFormat="1" ht="93.75" customHeight="1" x14ac:dyDescent="0.2">
      <c r="A18" s="161"/>
      <c r="B18" t="s">
        <v>339</v>
      </c>
      <c r="C18" s="161" t="s">
        <v>340</v>
      </c>
      <c r="D18" s="198" t="s">
        <v>449</v>
      </c>
      <c r="E18" s="163">
        <v>9.99</v>
      </c>
      <c r="F18" s="265">
        <v>5.3999999999999995</v>
      </c>
      <c r="G18" s="262">
        <f t="shared" si="0"/>
        <v>4.8599999999999994</v>
      </c>
      <c r="H18" s="164">
        <v>12</v>
      </c>
      <c r="I18" s="205">
        <f t="shared" si="2"/>
        <v>58.32</v>
      </c>
      <c r="J18" s="180"/>
      <c r="K18" s="177">
        <f t="shared" si="1"/>
        <v>0</v>
      </c>
      <c r="L18" s="165">
        <v>12</v>
      </c>
      <c r="M18" s="166">
        <v>144</v>
      </c>
      <c r="N18">
        <v>2.5</v>
      </c>
      <c r="O18">
        <v>2.54</v>
      </c>
      <c r="P18">
        <v>50</v>
      </c>
      <c r="Q18">
        <v>36.5</v>
      </c>
      <c r="R18">
        <v>21</v>
      </c>
      <c r="S18" s="86">
        <v>3.8324999999999998E-2</v>
      </c>
      <c r="U18"/>
      <c r="V18"/>
      <c r="W18"/>
      <c r="X18"/>
      <c r="Y18"/>
      <c r="Z18"/>
      <c r="AA18"/>
      <c r="AB18"/>
      <c r="AC18"/>
      <c r="AD18"/>
      <c r="AE18"/>
      <c r="AF18"/>
    </row>
    <row r="19" spans="1:32" s="166" customFormat="1" ht="93.75" customHeight="1" x14ac:dyDescent="0.2">
      <c r="A19" s="161"/>
      <c r="B19" t="s">
        <v>341</v>
      </c>
      <c r="C19" s="161" t="s">
        <v>342</v>
      </c>
      <c r="D19" s="198" t="s">
        <v>450</v>
      </c>
      <c r="E19" s="163">
        <v>9.99</v>
      </c>
      <c r="F19" s="265">
        <v>5.3999999999999995</v>
      </c>
      <c r="G19" s="262">
        <f t="shared" si="0"/>
        <v>4.8599999999999994</v>
      </c>
      <c r="H19" s="164">
        <v>12</v>
      </c>
      <c r="I19" s="205">
        <f t="shared" si="2"/>
        <v>58.32</v>
      </c>
      <c r="J19" s="180"/>
      <c r="K19" s="177">
        <f t="shared" si="1"/>
        <v>0</v>
      </c>
      <c r="L19" s="165">
        <v>12</v>
      </c>
      <c r="M19" s="166">
        <v>144</v>
      </c>
      <c r="N19">
        <v>2.5</v>
      </c>
      <c r="O19">
        <v>2.54</v>
      </c>
      <c r="P19">
        <v>53</v>
      </c>
      <c r="Q19">
        <v>44.5</v>
      </c>
      <c r="R19">
        <v>21</v>
      </c>
      <c r="S19" s="86">
        <v>4.9528500000000003E-2</v>
      </c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66" customFormat="1" ht="93.75" customHeight="1" x14ac:dyDescent="0.2">
      <c r="A20" s="161"/>
      <c r="B20" t="s">
        <v>343</v>
      </c>
      <c r="C20" s="161" t="s">
        <v>344</v>
      </c>
      <c r="D20" s="198" t="s">
        <v>451</v>
      </c>
      <c r="E20" s="163">
        <v>9.99</v>
      </c>
      <c r="F20" s="265">
        <v>5.3999999999999995</v>
      </c>
      <c r="G20" s="262">
        <f t="shared" si="0"/>
        <v>4.8599999999999994</v>
      </c>
      <c r="H20" s="164">
        <v>12</v>
      </c>
      <c r="I20" s="205">
        <f t="shared" si="2"/>
        <v>58.32</v>
      </c>
      <c r="J20" s="180"/>
      <c r="K20" s="177">
        <f t="shared" si="1"/>
        <v>0</v>
      </c>
      <c r="L20" s="165">
        <v>12</v>
      </c>
      <c r="M20" s="166">
        <v>144</v>
      </c>
      <c r="N20">
        <v>2.5</v>
      </c>
      <c r="O20">
        <v>2.54</v>
      </c>
      <c r="P20">
        <v>41</v>
      </c>
      <c r="Q20">
        <v>29.5</v>
      </c>
      <c r="R20">
        <v>21</v>
      </c>
      <c r="S20" s="86">
        <v>2.5399499999999998E-2</v>
      </c>
      <c r="U20"/>
      <c r="V20"/>
      <c r="W20"/>
      <c r="X20"/>
      <c r="Y20"/>
      <c r="Z20"/>
      <c r="AA20"/>
      <c r="AB20"/>
      <c r="AC20"/>
      <c r="AD20"/>
      <c r="AE20"/>
      <c r="AF20"/>
    </row>
    <row r="21" spans="1:32" s="166" customFormat="1" ht="93.75" customHeight="1" x14ac:dyDescent="0.2">
      <c r="A21" s="161"/>
      <c r="B21" t="s">
        <v>345</v>
      </c>
      <c r="C21" s="161" t="s">
        <v>346</v>
      </c>
      <c r="D21" s="198" t="s">
        <v>452</v>
      </c>
      <c r="E21" s="163">
        <v>9.99</v>
      </c>
      <c r="F21" s="265">
        <v>5.3999999999999995</v>
      </c>
      <c r="G21" s="262">
        <f t="shared" si="0"/>
        <v>4.8599999999999994</v>
      </c>
      <c r="H21" s="164">
        <v>12</v>
      </c>
      <c r="I21" s="205">
        <f t="shared" si="2"/>
        <v>58.32</v>
      </c>
      <c r="J21" s="180"/>
      <c r="K21" s="177">
        <f t="shared" si="1"/>
        <v>0</v>
      </c>
      <c r="L21" s="165">
        <v>12</v>
      </c>
      <c r="M21" s="166">
        <v>144</v>
      </c>
      <c r="N21">
        <v>2.5</v>
      </c>
      <c r="O21">
        <v>2.54</v>
      </c>
      <c r="P21">
        <v>44</v>
      </c>
      <c r="Q21">
        <v>25.5</v>
      </c>
      <c r="R21">
        <v>30.5</v>
      </c>
      <c r="S21" s="86">
        <v>3.4221000000000001E-2</v>
      </c>
      <c r="U21"/>
      <c r="V21"/>
      <c r="W21"/>
      <c r="X21"/>
      <c r="Y21"/>
      <c r="Z21"/>
      <c r="AA21"/>
      <c r="AB21"/>
      <c r="AC21"/>
      <c r="AD21"/>
      <c r="AE21"/>
      <c r="AF21"/>
    </row>
    <row r="22" spans="1:32" s="166" customFormat="1" ht="93.75" customHeight="1" x14ac:dyDescent="0.2">
      <c r="A22" s="161"/>
      <c r="B22" t="s">
        <v>347</v>
      </c>
      <c r="C22" s="161" t="s">
        <v>348</v>
      </c>
      <c r="D22" s="198" t="s">
        <v>453</v>
      </c>
      <c r="E22" s="163">
        <v>9.99</v>
      </c>
      <c r="F22" s="265">
        <v>5.3999999999999995</v>
      </c>
      <c r="G22" s="262">
        <f t="shared" si="0"/>
        <v>4.8599999999999994</v>
      </c>
      <c r="H22" s="164">
        <v>12</v>
      </c>
      <c r="I22" s="205">
        <f t="shared" si="2"/>
        <v>58.32</v>
      </c>
      <c r="J22" s="180"/>
      <c r="K22" s="177">
        <f t="shared" si="1"/>
        <v>0</v>
      </c>
      <c r="L22" s="165">
        <v>12</v>
      </c>
      <c r="M22" s="166">
        <v>144</v>
      </c>
      <c r="N22">
        <v>2.5</v>
      </c>
      <c r="O22">
        <v>2.54</v>
      </c>
      <c r="P22">
        <v>35.5</v>
      </c>
      <c r="Q22">
        <v>35</v>
      </c>
      <c r="R22">
        <v>21</v>
      </c>
      <c r="S22" s="86">
        <v>2.6092500000000001E-2</v>
      </c>
      <c r="U22"/>
      <c r="V22"/>
      <c r="W22"/>
      <c r="X22"/>
      <c r="Y22"/>
      <c r="Z22"/>
      <c r="AA22"/>
      <c r="AB22"/>
      <c r="AC22"/>
      <c r="AD22"/>
      <c r="AE22"/>
      <c r="AF22"/>
    </row>
    <row r="23" spans="1:32" s="166" customFormat="1" ht="93.75" customHeight="1" x14ac:dyDescent="0.2">
      <c r="A23" s="161"/>
      <c r="B23" t="s">
        <v>349</v>
      </c>
      <c r="C23" s="161" t="s">
        <v>350</v>
      </c>
      <c r="D23" s="198" t="s">
        <v>454</v>
      </c>
      <c r="E23" s="163">
        <v>9.99</v>
      </c>
      <c r="F23" s="265">
        <v>5.3999999999999995</v>
      </c>
      <c r="G23" s="262">
        <f t="shared" si="0"/>
        <v>4.8599999999999994</v>
      </c>
      <c r="H23" s="164">
        <v>12</v>
      </c>
      <c r="I23" s="205">
        <f t="shared" si="2"/>
        <v>58.32</v>
      </c>
      <c r="J23" s="180"/>
      <c r="K23" s="177">
        <f t="shared" si="1"/>
        <v>0</v>
      </c>
      <c r="L23" s="165">
        <v>12</v>
      </c>
      <c r="M23" s="166">
        <v>144</v>
      </c>
      <c r="N23">
        <v>2.5</v>
      </c>
      <c r="O23">
        <v>2.54</v>
      </c>
      <c r="P23">
        <v>56</v>
      </c>
      <c r="Q23">
        <v>37.5</v>
      </c>
      <c r="R23">
        <v>23</v>
      </c>
      <c r="S23" s="86">
        <v>4.8300000000000003E-2</v>
      </c>
      <c r="U23"/>
      <c r="V23"/>
      <c r="W23"/>
      <c r="X23"/>
      <c r="Y23"/>
      <c r="Z23"/>
      <c r="AA23"/>
      <c r="AB23"/>
      <c r="AC23"/>
      <c r="AD23"/>
      <c r="AE23"/>
      <c r="AF23"/>
    </row>
    <row r="24" spans="1:32" s="166" customFormat="1" ht="93.75" customHeight="1" x14ac:dyDescent="0.2">
      <c r="A24" s="161"/>
      <c r="B24" t="s">
        <v>351</v>
      </c>
      <c r="C24" s="161" t="s">
        <v>352</v>
      </c>
      <c r="D24" s="198" t="s">
        <v>455</v>
      </c>
      <c r="E24" s="163">
        <v>9.99</v>
      </c>
      <c r="F24" s="265">
        <v>5.3999999999999995</v>
      </c>
      <c r="G24" s="262">
        <f t="shared" si="0"/>
        <v>4.8599999999999994</v>
      </c>
      <c r="H24" s="164">
        <v>12</v>
      </c>
      <c r="I24" s="205">
        <f t="shared" si="2"/>
        <v>58.32</v>
      </c>
      <c r="J24" s="180"/>
      <c r="K24" s="177">
        <f t="shared" si="1"/>
        <v>0</v>
      </c>
      <c r="L24" s="165">
        <v>12</v>
      </c>
      <c r="M24" s="166">
        <v>144</v>
      </c>
      <c r="N24">
        <v>2.5</v>
      </c>
      <c r="O24">
        <v>2.54</v>
      </c>
      <c r="P24">
        <v>42.5</v>
      </c>
      <c r="Q24">
        <v>30.5</v>
      </c>
      <c r="R24">
        <v>21</v>
      </c>
      <c r="S24" s="86">
        <v>2.7221249999999999E-2</v>
      </c>
      <c r="U24"/>
      <c r="V24"/>
      <c r="W24"/>
      <c r="X24"/>
      <c r="Y24"/>
      <c r="Z24"/>
      <c r="AA24"/>
      <c r="AB24"/>
      <c r="AC24"/>
      <c r="AD24"/>
      <c r="AE24"/>
      <c r="AF24"/>
    </row>
    <row r="25" spans="1:32" s="166" customFormat="1" ht="93.75" customHeight="1" x14ac:dyDescent="0.2">
      <c r="A25" s="161"/>
      <c r="B25" t="s">
        <v>353</v>
      </c>
      <c r="C25" s="161" t="s">
        <v>354</v>
      </c>
      <c r="D25" s="198" t="s">
        <v>456</v>
      </c>
      <c r="E25" s="163">
        <v>9.99</v>
      </c>
      <c r="F25" s="265">
        <v>5.3999999999999995</v>
      </c>
      <c r="G25" s="262">
        <f t="shared" si="0"/>
        <v>4.8599999999999994</v>
      </c>
      <c r="H25" s="164">
        <v>12</v>
      </c>
      <c r="I25" s="205">
        <f t="shared" si="2"/>
        <v>58.32</v>
      </c>
      <c r="J25" s="180"/>
      <c r="K25" s="177">
        <f t="shared" si="1"/>
        <v>0</v>
      </c>
      <c r="L25" s="165">
        <v>12</v>
      </c>
      <c r="M25" s="166">
        <v>144</v>
      </c>
      <c r="N25">
        <v>2.5</v>
      </c>
      <c r="O25">
        <v>2.54</v>
      </c>
      <c r="P25">
        <v>53.5</v>
      </c>
      <c r="Q25">
        <v>51</v>
      </c>
      <c r="R25">
        <v>21</v>
      </c>
      <c r="S25" s="86">
        <v>5.7298500000000002E-2</v>
      </c>
      <c r="U25"/>
      <c r="V25"/>
      <c r="W25"/>
      <c r="X25"/>
      <c r="Y25"/>
      <c r="Z25"/>
      <c r="AA25"/>
      <c r="AB25"/>
      <c r="AC25"/>
      <c r="AD25"/>
      <c r="AE25"/>
      <c r="AF25"/>
    </row>
    <row r="26" spans="1:32" s="166" customFormat="1" ht="93.75" customHeight="1" x14ac:dyDescent="0.2">
      <c r="A26" s="161"/>
      <c r="B26" t="s">
        <v>355</v>
      </c>
      <c r="C26" s="161" t="s">
        <v>356</v>
      </c>
      <c r="D26" s="198" t="s">
        <v>457</v>
      </c>
      <c r="E26" s="163">
        <v>9.99</v>
      </c>
      <c r="F26" s="265">
        <v>5.3999999999999995</v>
      </c>
      <c r="G26" s="262">
        <f t="shared" si="0"/>
        <v>4.8599999999999994</v>
      </c>
      <c r="H26" s="164">
        <v>12</v>
      </c>
      <c r="I26" s="205">
        <f t="shared" si="2"/>
        <v>58.32</v>
      </c>
      <c r="J26" s="180"/>
      <c r="K26" s="177">
        <f t="shared" si="1"/>
        <v>0</v>
      </c>
      <c r="L26" s="165">
        <v>12</v>
      </c>
      <c r="M26" s="166">
        <v>144</v>
      </c>
      <c r="N26">
        <v>2.5</v>
      </c>
      <c r="O26">
        <v>2.54</v>
      </c>
      <c r="P26">
        <v>41</v>
      </c>
      <c r="Q26">
        <v>39.5</v>
      </c>
      <c r="R26">
        <v>21</v>
      </c>
      <c r="S26" s="86">
        <v>3.4009499999999998E-2</v>
      </c>
      <c r="U26"/>
      <c r="V26"/>
      <c r="W26"/>
      <c r="X26"/>
      <c r="Y26"/>
      <c r="Z26"/>
      <c r="AA26"/>
      <c r="AB26"/>
      <c r="AC26"/>
      <c r="AD26"/>
      <c r="AE26"/>
      <c r="AF26"/>
    </row>
    <row r="27" spans="1:32" s="166" customFormat="1" ht="93.75" customHeight="1" x14ac:dyDescent="0.2">
      <c r="A27" s="161"/>
      <c r="B27" t="s">
        <v>357</v>
      </c>
      <c r="C27" s="161" t="s">
        <v>358</v>
      </c>
      <c r="D27" s="198" t="s">
        <v>458</v>
      </c>
      <c r="E27" s="163">
        <v>9.99</v>
      </c>
      <c r="F27" s="265">
        <v>5.3999999999999995</v>
      </c>
      <c r="G27" s="262">
        <f t="shared" si="0"/>
        <v>4.8599999999999994</v>
      </c>
      <c r="H27" s="164">
        <v>12</v>
      </c>
      <c r="I27" s="205">
        <f t="shared" si="2"/>
        <v>58.32</v>
      </c>
      <c r="J27" s="180"/>
      <c r="K27" s="177">
        <f t="shared" si="1"/>
        <v>0</v>
      </c>
      <c r="L27" s="165">
        <v>12</v>
      </c>
      <c r="M27" s="166">
        <v>144</v>
      </c>
      <c r="N27">
        <v>2.5</v>
      </c>
      <c r="O27">
        <v>2.54</v>
      </c>
      <c r="P27">
        <v>59</v>
      </c>
      <c r="Q27">
        <v>42.5</v>
      </c>
      <c r="R27">
        <v>23</v>
      </c>
      <c r="S27" s="86">
        <v>5.7672500000000002E-2</v>
      </c>
      <c r="U27"/>
      <c r="V27"/>
      <c r="W27"/>
      <c r="X27"/>
      <c r="Y27"/>
      <c r="Z27"/>
      <c r="AA27"/>
      <c r="AB27"/>
      <c r="AC27"/>
      <c r="AD27"/>
      <c r="AE27"/>
      <c r="AF27"/>
    </row>
    <row r="28" spans="1:32" s="166" customFormat="1" ht="93.75" customHeight="1" x14ac:dyDescent="0.2">
      <c r="A28" s="161"/>
      <c r="B28" t="s">
        <v>359</v>
      </c>
      <c r="C28" s="161" t="s">
        <v>360</v>
      </c>
      <c r="D28" s="198" t="s">
        <v>459</v>
      </c>
      <c r="E28" s="163">
        <v>9.99</v>
      </c>
      <c r="F28" s="265">
        <v>5.3999999999999995</v>
      </c>
      <c r="G28" s="262">
        <f t="shared" si="0"/>
        <v>4.8599999999999994</v>
      </c>
      <c r="H28" s="164">
        <v>12</v>
      </c>
      <c r="I28" s="205">
        <f t="shared" si="2"/>
        <v>58.32</v>
      </c>
      <c r="J28" s="180"/>
      <c r="K28" s="177">
        <f t="shared" si="1"/>
        <v>0</v>
      </c>
      <c r="L28" s="165">
        <v>12</v>
      </c>
      <c r="M28" s="166">
        <v>144</v>
      </c>
      <c r="N28">
        <v>2.5</v>
      </c>
      <c r="O28">
        <v>2.54</v>
      </c>
      <c r="P28">
        <v>38</v>
      </c>
      <c r="Q28">
        <v>27.5</v>
      </c>
      <c r="R28">
        <v>21</v>
      </c>
      <c r="S28" s="86">
        <v>2.1944999999999999E-2</v>
      </c>
      <c r="U28"/>
      <c r="V28"/>
      <c r="W28"/>
      <c r="X28"/>
      <c r="Y28"/>
      <c r="Z28"/>
      <c r="AA28"/>
      <c r="AB28"/>
      <c r="AC28"/>
      <c r="AD28"/>
      <c r="AE28"/>
      <c r="AF28"/>
    </row>
    <row r="29" spans="1:32" s="166" customFormat="1" ht="93.75" customHeight="1" x14ac:dyDescent="0.2">
      <c r="A29" s="161"/>
      <c r="B29" t="s">
        <v>361</v>
      </c>
      <c r="C29" s="161" t="s">
        <v>362</v>
      </c>
      <c r="D29" s="198" t="s">
        <v>460</v>
      </c>
      <c r="E29" s="163">
        <v>5.99</v>
      </c>
      <c r="F29" s="265">
        <v>3.2399999999999998</v>
      </c>
      <c r="G29" s="262">
        <f t="shared" si="0"/>
        <v>2.9159999999999999</v>
      </c>
      <c r="H29" s="164">
        <v>12</v>
      </c>
      <c r="I29" s="205">
        <f t="shared" si="2"/>
        <v>35</v>
      </c>
      <c r="J29" s="180"/>
      <c r="K29" s="177">
        <f t="shared" si="1"/>
        <v>0</v>
      </c>
      <c r="L29" s="165">
        <v>12</v>
      </c>
      <c r="M29" s="166">
        <v>144</v>
      </c>
      <c r="N29">
        <v>2.5</v>
      </c>
      <c r="O29">
        <v>2.54</v>
      </c>
      <c r="P29">
        <v>51.5</v>
      </c>
      <c r="Q29">
        <v>25.5</v>
      </c>
      <c r="R29">
        <v>37.5</v>
      </c>
      <c r="S29" s="86">
        <v>4.9246875000000002E-2</v>
      </c>
      <c r="U29"/>
      <c r="V29"/>
      <c r="W29"/>
      <c r="X29"/>
      <c r="Y29"/>
      <c r="Z29"/>
      <c r="AA29"/>
      <c r="AB29"/>
      <c r="AC29"/>
      <c r="AD29"/>
      <c r="AE29"/>
      <c r="AF29"/>
    </row>
    <row r="30" spans="1:32" s="166" customFormat="1" ht="31" customHeight="1" x14ac:dyDescent="0.3">
      <c r="A30" s="24" t="s">
        <v>38</v>
      </c>
      <c r="B30" s="47"/>
      <c r="C30" s="167"/>
      <c r="D30" s="168"/>
      <c r="E30" s="169"/>
      <c r="F30" s="182"/>
      <c r="G30" s="182"/>
      <c r="H30" s="182"/>
      <c r="I30" s="182"/>
      <c r="J30" s="182"/>
      <c r="K30" s="170"/>
      <c r="L30" s="170"/>
      <c r="M30" s="170"/>
      <c r="N30" s="170"/>
      <c r="O30" s="170"/>
      <c r="P30" s="170"/>
      <c r="Q30" s="171"/>
      <c r="R30" s="172"/>
      <c r="S30" s="173"/>
      <c r="T30" s="172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166" customFormat="1" ht="212" customHeight="1" x14ac:dyDescent="0.2">
      <c r="A31" s="161"/>
      <c r="B31" s="44" t="s">
        <v>363</v>
      </c>
      <c r="C31" s="161" t="s">
        <v>364</v>
      </c>
      <c r="D31" s="162"/>
      <c r="E31" s="163">
        <f>E7*120</f>
        <v>838.80000000000007</v>
      </c>
      <c r="F31" s="265">
        <f>F7*120</f>
        <v>453.59999999999997</v>
      </c>
      <c r="G31" s="262">
        <f t="shared" si="0"/>
        <v>408.23999999999995</v>
      </c>
      <c r="H31" s="164">
        <v>1</v>
      </c>
      <c r="I31" s="205">
        <f t="shared" si="2"/>
        <v>408.24</v>
      </c>
      <c r="J31" s="180"/>
      <c r="K31" s="177">
        <f t="shared" si="1"/>
        <v>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166" customFormat="1" ht="206" customHeight="1" x14ac:dyDescent="0.2">
      <c r="A32" s="161"/>
      <c r="B32" s="44" t="s">
        <v>365</v>
      </c>
      <c r="C32" s="161" t="s">
        <v>366</v>
      </c>
      <c r="D32" s="162"/>
      <c r="E32" s="163">
        <f>E17*120</f>
        <v>1198.8</v>
      </c>
      <c r="F32" s="265">
        <f>F17*120</f>
        <v>647.99999999999989</v>
      </c>
      <c r="G32" s="262">
        <f t="shared" si="0"/>
        <v>583.19999999999993</v>
      </c>
      <c r="H32" s="164">
        <v>1</v>
      </c>
      <c r="I32" s="205">
        <f t="shared" si="2"/>
        <v>583.20000000000005</v>
      </c>
      <c r="J32" s="180"/>
      <c r="K32" s="177">
        <f t="shared" si="1"/>
        <v>0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3" s="166" customFormat="1" ht="17" customHeight="1" x14ac:dyDescent="0.2">
      <c r="A33" s="161"/>
      <c r="B33" s="48"/>
      <c r="C33" s="19"/>
      <c r="D33" s="42"/>
      <c r="E33" s="33"/>
      <c r="F33" s="265"/>
      <c r="G33" s="174"/>
      <c r="H33" s="164"/>
      <c r="I33" s="175"/>
      <c r="J33" s="178"/>
      <c r="K33" s="174"/>
      <c r="U33"/>
      <c r="V33"/>
      <c r="W33"/>
      <c r="X33"/>
      <c r="Y33"/>
      <c r="Z33"/>
      <c r="AA33"/>
      <c r="AB33"/>
      <c r="AC33"/>
      <c r="AD33"/>
      <c r="AE33"/>
      <c r="AF33"/>
    </row>
    <row r="34" spans="1:33" ht="16" x14ac:dyDescent="0.2">
      <c r="A34" s="161"/>
      <c r="B34" s="44"/>
    </row>
    <row r="35" spans="1:33" ht="16" x14ac:dyDescent="0.2">
      <c r="A35" s="161"/>
      <c r="B35" s="44"/>
    </row>
    <row r="36" spans="1:33" s="2" customFormat="1" ht="16" x14ac:dyDescent="0.2">
      <c r="A36" s="161"/>
      <c r="B36" s="44"/>
      <c r="D36" s="43"/>
      <c r="E36" s="34"/>
      <c r="F36" s="96"/>
      <c r="G36" s="1"/>
      <c r="H36" s="42"/>
      <c r="I36" s="100"/>
      <c r="J36" s="143"/>
      <c r="K36" s="1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s="2" customFormat="1" ht="16" x14ac:dyDescent="0.2">
      <c r="A37" s="161"/>
      <c r="B37" s="44"/>
      <c r="D37" s="43"/>
      <c r="E37" s="34"/>
      <c r="F37" s="96"/>
      <c r="G37" s="1"/>
      <c r="H37" s="42"/>
      <c r="I37" s="100"/>
      <c r="J37" s="143"/>
      <c r="K37" s="1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s="2" customFormat="1" ht="16" x14ac:dyDescent="0.2">
      <c r="A38" s="161"/>
      <c r="B38" s="44"/>
      <c r="D38" s="43"/>
      <c r="E38" s="34"/>
      <c r="F38" s="96"/>
      <c r="G38" s="1"/>
      <c r="H38" s="42"/>
      <c r="I38" s="100"/>
      <c r="J38" s="143"/>
      <c r="K38" s="1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s="2" customFormat="1" ht="16" x14ac:dyDescent="0.2">
      <c r="A39" s="161"/>
      <c r="B39" s="44"/>
      <c r="D39" s="43"/>
      <c r="E39" s="34"/>
      <c r="F39" s="96"/>
      <c r="G39" s="1"/>
      <c r="H39" s="42"/>
      <c r="I39" s="100"/>
      <c r="J39" s="143"/>
      <c r="K39" s="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ht="16" x14ac:dyDescent="0.2">
      <c r="A40" s="161"/>
    </row>
    <row r="41" spans="1:33" ht="16" x14ac:dyDescent="0.2">
      <c r="A41" s="161"/>
    </row>
    <row r="42" spans="1:33" ht="16" x14ac:dyDescent="0.2">
      <c r="A42" s="161"/>
    </row>
    <row r="43" spans="1:33" x14ac:dyDescent="0.2">
      <c r="A43"/>
    </row>
    <row r="44" spans="1:33" ht="16" x14ac:dyDescent="0.2">
      <c r="A44" s="176"/>
    </row>
    <row r="45" spans="1:33" x14ac:dyDescent="0.2">
      <c r="A45"/>
    </row>
  </sheetData>
  <mergeCells count="4">
    <mergeCell ref="A2:A3"/>
    <mergeCell ref="B2:C3"/>
    <mergeCell ref="J5:K5"/>
    <mergeCell ref="P5:R5"/>
  </mergeCells>
  <conditionalFormatting sqref="F30:I30">
    <cfRule type="cellIs" dxfId="5" priority="1" operator="greaterThan">
      <formula>0</formula>
    </cfRule>
  </conditionalFormatting>
  <conditionalFormatting sqref="J7:J32">
    <cfRule type="cellIs" dxfId="4" priority="2" operator="greaterThan">
      <formula>0</formula>
    </cfRule>
  </conditionalFormatting>
  <hyperlinks>
    <hyperlink ref="A30" r:id="rId1" xr:uid="{00000000-0004-0000-0200-000000000000}"/>
  </hyperlinks>
  <printOptions gridLines="1"/>
  <pageMargins left="0.70866141732283505" right="0.70866141732283505" top="0.74803149606299202" bottom="0.74803149606299202" header="0.31496062992126" footer="0.31496062992126"/>
  <pageSetup scale="54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AE77A-43F3-194F-8C01-6AB10DD2E820}">
  <sheetPr>
    <pageSetUpPr fitToPage="1"/>
  </sheetPr>
  <dimension ref="A1:U35"/>
  <sheetViews>
    <sheetView zoomScaleNormal="100" workbookViewId="0">
      <pane ySplit="6" topLeftCell="A7" activePane="bottomLeft" state="frozen"/>
      <selection activeCell="AA7" sqref="AA7"/>
      <selection pane="bottomLeft" activeCell="J7" sqref="J7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6640625" style="34" customWidth="1"/>
    <col min="6" max="7" width="10.33203125" style="1" customWidth="1"/>
    <col min="8" max="8" width="6.83203125" style="34" customWidth="1"/>
    <col min="9" max="9" width="10.33203125" style="103" customWidth="1"/>
    <col min="10" max="10" width="8.83203125" style="157" customWidth="1"/>
    <col min="11" max="11" width="13.83203125" style="157" customWidth="1"/>
    <col min="12" max="12" width="9.83203125" style="42" customWidth="1"/>
    <col min="16" max="16" width="5.83203125" customWidth="1"/>
    <col min="17" max="17" width="6.6640625" customWidth="1"/>
    <col min="18" max="18" width="5.83203125" customWidth="1"/>
  </cols>
  <sheetData>
    <row r="1" spans="1:21" s="123" customFormat="1" ht="41" customHeight="1" x14ac:dyDescent="0.2">
      <c r="A1" s="118"/>
      <c r="B1" s="118"/>
      <c r="C1" s="118"/>
      <c r="D1" s="119"/>
      <c r="E1" s="120"/>
      <c r="F1" s="122"/>
      <c r="G1" s="122"/>
      <c r="H1" s="144"/>
      <c r="I1" s="145"/>
      <c r="J1" s="157"/>
      <c r="K1" s="157"/>
      <c r="L1" s="146"/>
      <c r="M1" s="145"/>
    </row>
    <row r="2" spans="1:21" ht="27" customHeight="1" x14ac:dyDescent="0.2">
      <c r="A2" s="291"/>
      <c r="B2" s="292" t="s">
        <v>705</v>
      </c>
      <c r="C2" s="292"/>
      <c r="D2" s="123"/>
      <c r="E2" s="123"/>
      <c r="F2" s="123"/>
      <c r="G2" s="123"/>
      <c r="H2" s="123"/>
      <c r="I2" s="123"/>
      <c r="J2"/>
      <c r="K2"/>
      <c r="L2" s="147"/>
      <c r="M2" s="123"/>
    </row>
    <row r="3" spans="1:21" s="83" customFormat="1" ht="62" customHeight="1" thickBot="1" x14ac:dyDescent="0.3">
      <c r="A3" s="291"/>
      <c r="B3" s="292"/>
      <c r="C3" s="292"/>
      <c r="D3" s="123"/>
      <c r="E3" s="123"/>
      <c r="F3" s="123"/>
      <c r="G3" s="123"/>
      <c r="H3" s="123"/>
      <c r="I3" s="123"/>
      <c r="J3"/>
      <c r="K3"/>
      <c r="L3" s="147"/>
      <c r="M3" s="123"/>
    </row>
    <row r="4" spans="1:21" s="83" customFormat="1" ht="28" customHeight="1" thickBot="1" x14ac:dyDescent="0.3">
      <c r="A4" s="137"/>
      <c r="B4" s="127"/>
      <c r="C4" s="127"/>
      <c r="D4" s="126"/>
      <c r="E4" s="127"/>
      <c r="F4" s="266"/>
      <c r="G4" s="127"/>
      <c r="H4" s="127"/>
      <c r="I4" s="127"/>
      <c r="J4" s="148" t="s">
        <v>523</v>
      </c>
      <c r="K4" s="129">
        <f>SUM(K7:K154)</f>
        <v>0</v>
      </c>
    </row>
    <row r="5" spans="1:21" s="79" customFormat="1" ht="21" customHeight="1" x14ac:dyDescent="0.2">
      <c r="A5" s="81"/>
      <c r="B5" s="81"/>
      <c r="C5" s="81"/>
      <c r="D5" s="82"/>
      <c r="E5" s="81"/>
      <c r="F5" s="295"/>
      <c r="G5" s="295"/>
      <c r="H5" s="295"/>
      <c r="I5" s="295"/>
      <c r="J5" s="283" t="s">
        <v>311</v>
      </c>
      <c r="K5" s="283"/>
      <c r="N5" s="80"/>
      <c r="O5" s="80"/>
      <c r="P5" s="80"/>
      <c r="Q5" s="80"/>
      <c r="R5" s="282" t="s">
        <v>20</v>
      </c>
      <c r="S5" s="282"/>
      <c r="T5" s="282"/>
      <c r="U5" s="80"/>
    </row>
    <row r="6" spans="1:21" s="16" customFormat="1" ht="30" x14ac:dyDescent="0.2">
      <c r="A6" s="18"/>
      <c r="B6" s="17" t="s">
        <v>0</v>
      </c>
      <c r="C6" s="17" t="s">
        <v>3</v>
      </c>
      <c r="D6" s="36" t="s">
        <v>105</v>
      </c>
      <c r="E6" s="32" t="s">
        <v>101</v>
      </c>
      <c r="F6" s="263" t="s">
        <v>703</v>
      </c>
      <c r="G6" s="275" t="s">
        <v>704</v>
      </c>
      <c r="H6" s="97" t="s">
        <v>287</v>
      </c>
      <c r="I6" s="204" t="s">
        <v>288</v>
      </c>
      <c r="J6" s="149" t="s">
        <v>312</v>
      </c>
      <c r="K6" s="140" t="s">
        <v>313</v>
      </c>
      <c r="L6" s="36" t="s">
        <v>286</v>
      </c>
      <c r="M6" s="17" t="s">
        <v>6</v>
      </c>
      <c r="N6" s="50" t="s">
        <v>14</v>
      </c>
      <c r="O6" s="50" t="s">
        <v>15</v>
      </c>
      <c r="P6" s="50" t="s">
        <v>18</v>
      </c>
      <c r="Q6" s="50" t="s">
        <v>19</v>
      </c>
      <c r="R6" s="50" t="s">
        <v>17</v>
      </c>
      <c r="S6" s="50" t="s">
        <v>13</v>
      </c>
    </row>
    <row r="7" spans="1:21" s="10" customFormat="1" ht="144" customHeight="1" x14ac:dyDescent="0.2">
      <c r="A7" s="11"/>
      <c r="B7" s="44" t="s">
        <v>106</v>
      </c>
      <c r="C7" s="5" t="s">
        <v>21</v>
      </c>
      <c r="D7" s="197">
        <v>885093008290</v>
      </c>
      <c r="E7" s="93">
        <v>9.99</v>
      </c>
      <c r="F7" s="265">
        <v>5.4</v>
      </c>
      <c r="G7" s="262">
        <f t="shared" ref="G7:G14" si="0">F7*0.9</f>
        <v>4.8600000000000003</v>
      </c>
      <c r="H7" s="226">
        <v>6</v>
      </c>
      <c r="I7" s="205">
        <f>ROUNDUP(G7*H7,2)</f>
        <v>29.16</v>
      </c>
      <c r="J7" s="180"/>
      <c r="K7" s="134">
        <f>I7*J7</f>
        <v>0</v>
      </c>
      <c r="L7" s="49">
        <v>6</v>
      </c>
      <c r="M7" s="49">
        <v>48</v>
      </c>
      <c r="N7" s="184">
        <v>9</v>
      </c>
      <c r="O7" s="184">
        <v>10</v>
      </c>
      <c r="P7" s="184">
        <v>57</v>
      </c>
      <c r="Q7" s="184">
        <v>36</v>
      </c>
      <c r="R7" s="184">
        <v>30</v>
      </c>
      <c r="S7" s="111">
        <f>P7*Q7*R7/1000000</f>
        <v>6.1559999999999997E-2</v>
      </c>
    </row>
    <row r="8" spans="1:21" s="110" customFormat="1" ht="144" customHeight="1" x14ac:dyDescent="0.2">
      <c r="A8" s="107"/>
      <c r="B8" s="209" t="s">
        <v>518</v>
      </c>
      <c r="C8" s="214" t="s">
        <v>536</v>
      </c>
      <c r="D8" s="210" t="s">
        <v>706</v>
      </c>
      <c r="E8" s="211">
        <v>7.99</v>
      </c>
      <c r="F8" s="265">
        <v>4.3199999999999994</v>
      </c>
      <c r="G8" s="262">
        <f t="shared" si="0"/>
        <v>3.8879999999999995</v>
      </c>
      <c r="H8" s="226">
        <v>12</v>
      </c>
      <c r="I8" s="205">
        <f t="shared" ref="I8:I14" si="1">ROUNDUP(G8*H8,2)</f>
        <v>46.66</v>
      </c>
      <c r="J8" s="180"/>
      <c r="K8" s="134">
        <f t="shared" ref="K8:K12" si="2">I8*J8</f>
        <v>0</v>
      </c>
      <c r="L8" s="109">
        <v>12</v>
      </c>
      <c r="M8" s="110">
        <v>144</v>
      </c>
      <c r="N8" s="110">
        <v>8</v>
      </c>
      <c r="O8" s="110">
        <v>9</v>
      </c>
      <c r="P8" s="110">
        <v>37</v>
      </c>
      <c r="Q8" s="110">
        <v>32.5</v>
      </c>
      <c r="R8" s="110">
        <v>42.5</v>
      </c>
      <c r="S8" s="111">
        <f>P8*Q8*R8/1000000</f>
        <v>5.1106249999999999E-2</v>
      </c>
    </row>
    <row r="9" spans="1:21" s="110" customFormat="1" ht="144" customHeight="1" x14ac:dyDescent="0.2">
      <c r="A9" s="107"/>
      <c r="B9" s="209" t="s">
        <v>519</v>
      </c>
      <c r="C9" s="214" t="s">
        <v>537</v>
      </c>
      <c r="D9" s="210" t="s">
        <v>707</v>
      </c>
      <c r="E9" s="211">
        <v>7.99</v>
      </c>
      <c r="F9" s="265">
        <v>4.3199999999999994</v>
      </c>
      <c r="G9" s="262">
        <f t="shared" si="0"/>
        <v>3.8879999999999995</v>
      </c>
      <c r="H9" s="226">
        <v>12</v>
      </c>
      <c r="I9" s="205">
        <f t="shared" si="1"/>
        <v>46.66</v>
      </c>
      <c r="J9" s="180"/>
      <c r="K9" s="134">
        <f t="shared" si="2"/>
        <v>0</v>
      </c>
      <c r="L9" s="109">
        <v>12</v>
      </c>
      <c r="M9" s="110">
        <v>144</v>
      </c>
      <c r="N9" s="110">
        <v>8</v>
      </c>
      <c r="O9" s="110">
        <v>9</v>
      </c>
      <c r="P9" s="110">
        <v>37</v>
      </c>
      <c r="Q9" s="110">
        <v>32.5</v>
      </c>
      <c r="R9" s="110">
        <v>42.5</v>
      </c>
      <c r="S9" s="111">
        <f t="shared" ref="S9:S12" si="3">P9*Q9*R9/1000000</f>
        <v>5.1106249999999999E-2</v>
      </c>
    </row>
    <row r="10" spans="1:21" s="110" customFormat="1" ht="144" customHeight="1" x14ac:dyDescent="0.2">
      <c r="A10" s="107"/>
      <c r="B10" s="209" t="s">
        <v>520</v>
      </c>
      <c r="C10" s="214" t="s">
        <v>538</v>
      </c>
      <c r="D10" s="210" t="s">
        <v>708</v>
      </c>
      <c r="E10" s="211">
        <v>7.99</v>
      </c>
      <c r="F10" s="265">
        <v>4.3199999999999994</v>
      </c>
      <c r="G10" s="262">
        <f t="shared" si="0"/>
        <v>3.8879999999999995</v>
      </c>
      <c r="H10" s="226">
        <v>12</v>
      </c>
      <c r="I10" s="205">
        <f t="shared" si="1"/>
        <v>46.66</v>
      </c>
      <c r="J10" s="180"/>
      <c r="K10" s="134">
        <f t="shared" si="2"/>
        <v>0</v>
      </c>
      <c r="L10" s="109">
        <v>12</v>
      </c>
      <c r="M10" s="110">
        <v>144</v>
      </c>
      <c r="N10" s="110">
        <v>8</v>
      </c>
      <c r="O10" s="110">
        <v>9</v>
      </c>
      <c r="P10" s="110">
        <v>37</v>
      </c>
      <c r="Q10" s="110">
        <v>32.5</v>
      </c>
      <c r="R10" s="110">
        <v>42.5</v>
      </c>
      <c r="S10" s="111">
        <f t="shared" si="3"/>
        <v>5.1106249999999999E-2</v>
      </c>
    </row>
    <row r="11" spans="1:21" s="110" customFormat="1" ht="144" customHeight="1" x14ac:dyDescent="0.2">
      <c r="A11" s="107"/>
      <c r="B11" s="209" t="s">
        <v>521</v>
      </c>
      <c r="C11" s="214" t="s">
        <v>539</v>
      </c>
      <c r="D11" s="210" t="s">
        <v>709</v>
      </c>
      <c r="E11" s="211">
        <v>7.99</v>
      </c>
      <c r="F11" s="265">
        <v>4.3199999999999994</v>
      </c>
      <c r="G11" s="262">
        <f t="shared" si="0"/>
        <v>3.8879999999999995</v>
      </c>
      <c r="H11" s="226">
        <v>12</v>
      </c>
      <c r="I11" s="205">
        <f t="shared" si="1"/>
        <v>46.66</v>
      </c>
      <c r="J11" s="180"/>
      <c r="K11" s="134">
        <f t="shared" si="2"/>
        <v>0</v>
      </c>
      <c r="L11" s="109">
        <v>12</v>
      </c>
      <c r="M11" s="110">
        <v>144</v>
      </c>
      <c r="N11" s="110">
        <v>8</v>
      </c>
      <c r="O11" s="110">
        <v>9</v>
      </c>
      <c r="P11" s="110">
        <v>37</v>
      </c>
      <c r="Q11" s="110">
        <v>32.5</v>
      </c>
      <c r="R11" s="110">
        <v>42.5</v>
      </c>
      <c r="S11" s="111">
        <f t="shared" si="3"/>
        <v>5.1106249999999999E-2</v>
      </c>
    </row>
    <row r="12" spans="1:21" s="110" customFormat="1" ht="144" customHeight="1" x14ac:dyDescent="0.2">
      <c r="A12" s="107"/>
      <c r="B12" s="209" t="s">
        <v>522</v>
      </c>
      <c r="C12" s="214" t="s">
        <v>540</v>
      </c>
      <c r="D12" s="210" t="s">
        <v>710</v>
      </c>
      <c r="E12" s="211">
        <v>7.99</v>
      </c>
      <c r="F12" s="265">
        <v>4.32</v>
      </c>
      <c r="G12" s="262">
        <f t="shared" si="0"/>
        <v>3.8880000000000003</v>
      </c>
      <c r="H12" s="226">
        <v>12</v>
      </c>
      <c r="I12" s="205">
        <f t="shared" si="1"/>
        <v>46.66</v>
      </c>
      <c r="J12" s="180"/>
      <c r="K12" s="134">
        <f t="shared" si="2"/>
        <v>0</v>
      </c>
      <c r="L12" s="109">
        <v>12</v>
      </c>
      <c r="M12" s="110">
        <v>144</v>
      </c>
      <c r="N12" s="110">
        <v>8</v>
      </c>
      <c r="O12" s="110">
        <v>9</v>
      </c>
      <c r="P12" s="110">
        <v>37</v>
      </c>
      <c r="Q12" s="110">
        <v>32.5</v>
      </c>
      <c r="R12" s="110">
        <v>42.5</v>
      </c>
      <c r="S12" s="111">
        <f t="shared" si="3"/>
        <v>5.1106249999999999E-2</v>
      </c>
    </row>
    <row r="13" spans="1:21" s="213" customFormat="1" ht="31" customHeight="1" x14ac:dyDescent="0.3">
      <c r="A13" s="218" t="s">
        <v>38</v>
      </c>
      <c r="B13" s="201"/>
      <c r="C13" s="214"/>
      <c r="D13" s="215"/>
      <c r="E13" s="216"/>
      <c r="F13" s="265"/>
      <c r="G13" s="273"/>
      <c r="H13" s="226"/>
      <c r="I13" s="274"/>
      <c r="R13" s="221"/>
      <c r="S13" s="221"/>
    </row>
    <row r="14" spans="1:21" s="213" customFormat="1" ht="147" customHeight="1" x14ac:dyDescent="0.3">
      <c r="A14" s="218"/>
      <c r="B14" s="201" t="s">
        <v>555</v>
      </c>
      <c r="C14" s="214" t="s">
        <v>556</v>
      </c>
      <c r="D14" s="215"/>
      <c r="E14" s="216">
        <f>E12*72</f>
        <v>575.28</v>
      </c>
      <c r="F14" s="265">
        <f>F12*72</f>
        <v>311.04000000000002</v>
      </c>
      <c r="G14" s="262">
        <f t="shared" si="0"/>
        <v>279.93600000000004</v>
      </c>
      <c r="H14" s="226">
        <v>1</v>
      </c>
      <c r="I14" s="205">
        <f t="shared" si="1"/>
        <v>279.94</v>
      </c>
      <c r="J14" s="180"/>
      <c r="K14" s="134">
        <f t="shared" ref="K14" si="4">I14*J14</f>
        <v>0</v>
      </c>
      <c r="L14" s="213">
        <v>1</v>
      </c>
      <c r="M14" s="213">
        <v>1</v>
      </c>
      <c r="R14" s="221"/>
      <c r="S14" s="221"/>
    </row>
    <row r="15" spans="1:21" s="110" customFormat="1" ht="54" customHeight="1" x14ac:dyDescent="0.2">
      <c r="A15" s="112" t="s">
        <v>209</v>
      </c>
      <c r="B15" s="19"/>
      <c r="C15" s="19"/>
      <c r="D15" s="57"/>
      <c r="E15" s="108"/>
      <c r="F15" s="265"/>
      <c r="G15" s="108"/>
      <c r="H15" s="108"/>
      <c r="I15" s="57"/>
      <c r="J15" s="141"/>
      <c r="K15" s="141"/>
      <c r="L15" s="109"/>
      <c r="S15" s="111"/>
    </row>
    <row r="16" spans="1:21" s="110" customFormat="1" ht="17" customHeight="1" x14ac:dyDescent="0.2">
      <c r="A16" s="112"/>
      <c r="B16" s="48"/>
      <c r="C16" s="19"/>
      <c r="D16" s="42"/>
      <c r="E16" s="33"/>
      <c r="F16" s="265"/>
      <c r="G16" s="108"/>
      <c r="H16" s="33"/>
      <c r="I16" s="113"/>
      <c r="J16" s="158"/>
      <c r="K16" s="158"/>
      <c r="L16" s="109"/>
      <c r="S16" s="111"/>
    </row>
    <row r="17" spans="1:21" x14ac:dyDescent="0.2">
      <c r="A17"/>
      <c r="B17" s="44"/>
      <c r="S17" s="86"/>
    </row>
    <row r="18" spans="1:21" s="2" customFormat="1" x14ac:dyDescent="0.2">
      <c r="B18" s="44"/>
      <c r="D18" s="43"/>
      <c r="E18" s="34"/>
      <c r="F18" s="1"/>
      <c r="G18" s="1"/>
      <c r="H18" s="34"/>
      <c r="I18" s="103"/>
      <c r="J18" s="157"/>
      <c r="K18" s="157"/>
      <c r="L18" s="42"/>
      <c r="M18"/>
      <c r="N18"/>
      <c r="O18"/>
      <c r="P18"/>
      <c r="Q18"/>
      <c r="R18"/>
      <c r="S18" s="86"/>
      <c r="T18"/>
      <c r="U18"/>
    </row>
    <row r="19" spans="1:21" s="2" customFormat="1" x14ac:dyDescent="0.2">
      <c r="B19" s="44"/>
      <c r="D19" s="43"/>
      <c r="E19" s="34"/>
      <c r="F19" s="1"/>
      <c r="G19" s="1"/>
      <c r="H19" s="34"/>
      <c r="I19" s="103"/>
      <c r="J19" s="157"/>
      <c r="K19" s="157"/>
      <c r="L19" s="42"/>
      <c r="M19"/>
      <c r="N19"/>
      <c r="O19"/>
      <c r="P19"/>
      <c r="Q19"/>
      <c r="R19"/>
      <c r="S19" s="86"/>
      <c r="T19"/>
      <c r="U19"/>
    </row>
    <row r="20" spans="1:21" s="2" customFormat="1" x14ac:dyDescent="0.2">
      <c r="B20" s="44"/>
      <c r="D20" s="43"/>
      <c r="E20" s="34"/>
      <c r="F20" s="1"/>
      <c r="G20" s="1"/>
      <c r="H20" s="34"/>
      <c r="I20" s="103"/>
      <c r="J20" s="157"/>
      <c r="K20" s="157"/>
      <c r="L20" s="42"/>
      <c r="M20"/>
      <c r="N20"/>
      <c r="O20"/>
      <c r="P20"/>
      <c r="Q20"/>
      <c r="R20"/>
      <c r="S20" s="86"/>
      <c r="T20"/>
      <c r="U20"/>
    </row>
    <row r="21" spans="1:21" s="2" customFormat="1" x14ac:dyDescent="0.2">
      <c r="B21" s="44"/>
      <c r="D21" s="43"/>
      <c r="E21" s="34"/>
      <c r="F21" s="1"/>
      <c r="G21" s="1"/>
      <c r="H21" s="34"/>
      <c r="I21" s="103"/>
      <c r="J21" s="157"/>
      <c r="K21" s="157"/>
      <c r="L21" s="42"/>
      <c r="M21"/>
      <c r="N21"/>
      <c r="O21"/>
      <c r="P21"/>
      <c r="Q21"/>
      <c r="R21"/>
      <c r="S21" s="86"/>
      <c r="T21"/>
      <c r="U21"/>
    </row>
    <row r="22" spans="1:21" s="2" customFormat="1" x14ac:dyDescent="0.2">
      <c r="B22" s="44"/>
      <c r="D22" s="43"/>
      <c r="E22" s="34"/>
      <c r="F22" s="1"/>
      <c r="G22" s="1"/>
      <c r="H22" s="34"/>
      <c r="I22" s="103"/>
      <c r="J22" s="157"/>
      <c r="K22" s="157"/>
      <c r="L22" s="42"/>
      <c r="M22"/>
      <c r="N22"/>
      <c r="O22"/>
      <c r="P22"/>
      <c r="Q22"/>
      <c r="R22"/>
      <c r="S22" s="86"/>
      <c r="T22"/>
      <c r="U22"/>
    </row>
    <row r="23" spans="1:21" x14ac:dyDescent="0.2">
      <c r="S23" s="86"/>
    </row>
    <row r="24" spans="1:21" x14ac:dyDescent="0.2">
      <c r="S24" s="86"/>
    </row>
    <row r="25" spans="1:21" x14ac:dyDescent="0.2">
      <c r="S25" s="86"/>
    </row>
    <row r="26" spans="1:21" x14ac:dyDescent="0.2">
      <c r="S26" s="86"/>
    </row>
    <row r="27" spans="1:21" x14ac:dyDescent="0.2">
      <c r="S27" s="86"/>
    </row>
    <row r="28" spans="1:21" x14ac:dyDescent="0.2">
      <c r="S28" s="86"/>
    </row>
    <row r="29" spans="1:21" x14ac:dyDescent="0.2">
      <c r="S29" s="86"/>
    </row>
    <row r="30" spans="1:21" x14ac:dyDescent="0.2">
      <c r="S30" s="86"/>
    </row>
    <row r="31" spans="1:21" x14ac:dyDescent="0.2">
      <c r="S31" s="86"/>
    </row>
    <row r="32" spans="1:21" x14ac:dyDescent="0.2">
      <c r="S32" s="86"/>
    </row>
    <row r="33" spans="19:19" x14ac:dyDescent="0.2">
      <c r="S33" s="86"/>
    </row>
    <row r="34" spans="19:19" x14ac:dyDescent="0.2">
      <c r="S34" s="86"/>
    </row>
    <row r="35" spans="19:19" x14ac:dyDescent="0.2">
      <c r="S35" s="86"/>
    </row>
  </sheetData>
  <mergeCells count="5">
    <mergeCell ref="A2:A3"/>
    <mergeCell ref="B2:C3"/>
    <mergeCell ref="F5:I5"/>
    <mergeCell ref="J5:K5"/>
    <mergeCell ref="R5:T5"/>
  </mergeCells>
  <conditionalFormatting sqref="J7:J14">
    <cfRule type="cellIs" dxfId="3" priority="2" stopIfTrue="1" operator="greaterThan">
      <formula>0</formula>
    </cfRule>
  </conditionalFormatting>
  <hyperlinks>
    <hyperlink ref="A13" r:id="rId1" xr:uid="{0C94F8A9-2167-2943-A259-0DDD927509D5}"/>
  </hyperlinks>
  <printOptions gridLines="1"/>
  <pageMargins left="0.70866141732283505" right="0.70866141732283505" top="0.74803149606299202" bottom="0.74803149606299202" header="0.31496062992126" footer="0.31496062992126"/>
  <pageSetup scale="56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99CA3-6E0F-8C4D-940E-FEB5B402364D}">
  <sheetPr>
    <pageSetUpPr fitToPage="1"/>
  </sheetPr>
  <dimension ref="A1:U35"/>
  <sheetViews>
    <sheetView zoomScaleNormal="100" workbookViewId="0">
      <pane ySplit="6" topLeftCell="A7" activePane="bottomLeft" state="frozen"/>
      <selection activeCell="AA7" sqref="AA7"/>
      <selection pane="bottomLeft" activeCell="J7" sqref="J7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6640625" style="34" customWidth="1"/>
    <col min="6" max="7" width="10.33203125" style="1" customWidth="1"/>
    <col min="8" max="8" width="6.83203125" style="34" customWidth="1"/>
    <col min="9" max="9" width="10.33203125" style="103" customWidth="1"/>
    <col min="10" max="10" width="8.83203125" style="157" customWidth="1"/>
    <col min="11" max="11" width="13.83203125" style="157" customWidth="1"/>
    <col min="12" max="12" width="9.83203125" style="42" customWidth="1"/>
    <col min="16" max="16" width="5.83203125" customWidth="1"/>
    <col min="17" max="17" width="6.6640625" customWidth="1"/>
    <col min="18" max="18" width="5.83203125" customWidth="1"/>
  </cols>
  <sheetData>
    <row r="1" spans="1:21" s="123" customFormat="1" ht="41" customHeight="1" x14ac:dyDescent="0.2">
      <c r="A1" s="118"/>
      <c r="B1" s="118"/>
      <c r="C1" s="118"/>
      <c r="D1" s="119"/>
      <c r="E1" s="120"/>
      <c r="F1" s="122"/>
      <c r="G1" s="122"/>
      <c r="H1" s="144"/>
      <c r="I1" s="145"/>
      <c r="J1" s="157"/>
      <c r="K1" s="157"/>
      <c r="L1" s="146"/>
      <c r="M1" s="145"/>
    </row>
    <row r="2" spans="1:21" ht="27" customHeight="1" x14ac:dyDescent="0.2">
      <c r="A2" s="291"/>
      <c r="B2" s="292" t="s">
        <v>705</v>
      </c>
      <c r="C2" s="292"/>
      <c r="D2" s="123"/>
      <c r="E2" s="123"/>
      <c r="F2" s="123"/>
      <c r="G2" s="123"/>
      <c r="H2" s="123"/>
      <c r="I2" s="123"/>
      <c r="J2"/>
      <c r="K2"/>
      <c r="L2" s="147"/>
      <c r="M2" s="123"/>
    </row>
    <row r="3" spans="1:21" s="83" customFormat="1" ht="62" customHeight="1" thickBot="1" x14ac:dyDescent="0.3">
      <c r="A3" s="291"/>
      <c r="B3" s="292"/>
      <c r="C3" s="292"/>
      <c r="D3" s="123"/>
      <c r="E3" s="123"/>
      <c r="F3" s="123"/>
      <c r="G3" s="123"/>
      <c r="H3" s="123"/>
      <c r="I3" s="123"/>
      <c r="J3"/>
      <c r="K3"/>
      <c r="L3" s="147"/>
      <c r="M3" s="123"/>
    </row>
    <row r="4" spans="1:21" s="83" customFormat="1" ht="28" customHeight="1" thickBot="1" x14ac:dyDescent="0.3">
      <c r="A4" s="137"/>
      <c r="B4" s="217"/>
      <c r="C4" s="127"/>
      <c r="D4" s="126"/>
      <c r="E4" s="127"/>
      <c r="F4" s="266"/>
      <c r="G4" s="127"/>
      <c r="H4" s="127"/>
      <c r="I4" s="127"/>
      <c r="J4" s="148" t="s">
        <v>558</v>
      </c>
      <c r="K4" s="129">
        <f>SUM(K7:K154)</f>
        <v>0</v>
      </c>
    </row>
    <row r="5" spans="1:21" s="79" customFormat="1" ht="21" customHeight="1" x14ac:dyDescent="0.2">
      <c r="A5" s="81"/>
      <c r="B5" s="81"/>
      <c r="C5" s="81"/>
      <c r="D5" s="82"/>
      <c r="E5" s="81"/>
      <c r="F5" s="268"/>
      <c r="G5" s="261"/>
      <c r="H5" s="261"/>
      <c r="I5" s="261"/>
      <c r="J5" s="283" t="s">
        <v>311</v>
      </c>
      <c r="K5" s="283"/>
      <c r="N5" s="80"/>
      <c r="O5" s="80"/>
      <c r="P5" s="80"/>
      <c r="Q5" s="80"/>
      <c r="R5" s="282" t="s">
        <v>20</v>
      </c>
      <c r="S5" s="282"/>
      <c r="T5" s="282"/>
      <c r="U5" s="80"/>
    </row>
    <row r="6" spans="1:21" s="16" customFormat="1" ht="30" x14ac:dyDescent="0.2">
      <c r="A6" s="18"/>
      <c r="B6" s="17" t="s">
        <v>0</v>
      </c>
      <c r="C6" s="17" t="s">
        <v>3</v>
      </c>
      <c r="D6" s="36" t="s">
        <v>105</v>
      </c>
      <c r="E6" s="32" t="s">
        <v>101</v>
      </c>
      <c r="F6" s="263" t="s">
        <v>703</v>
      </c>
      <c r="G6" s="275" t="s">
        <v>704</v>
      </c>
      <c r="H6" s="97" t="s">
        <v>287</v>
      </c>
      <c r="I6" s="204" t="s">
        <v>288</v>
      </c>
      <c r="J6" s="149" t="s">
        <v>312</v>
      </c>
      <c r="K6" s="140" t="s">
        <v>313</v>
      </c>
      <c r="L6" s="36" t="s">
        <v>286</v>
      </c>
      <c r="M6" s="17" t="s">
        <v>6</v>
      </c>
      <c r="N6" s="50" t="s">
        <v>14</v>
      </c>
      <c r="O6" s="50" t="s">
        <v>15</v>
      </c>
      <c r="P6" s="50" t="s">
        <v>18</v>
      </c>
      <c r="Q6" s="50" t="s">
        <v>19</v>
      </c>
      <c r="R6" s="50" t="s">
        <v>17</v>
      </c>
      <c r="S6" s="50" t="s">
        <v>13</v>
      </c>
    </row>
    <row r="7" spans="1:21" s="110" customFormat="1" ht="144" customHeight="1" x14ac:dyDescent="0.2">
      <c r="A7" s="107"/>
      <c r="B7" s="209" t="s">
        <v>541</v>
      </c>
      <c r="C7" s="259" t="s">
        <v>697</v>
      </c>
      <c r="D7" s="210" t="s">
        <v>547</v>
      </c>
      <c r="E7" s="211">
        <v>4.99</v>
      </c>
      <c r="F7" s="265">
        <v>2.6999999999999997</v>
      </c>
      <c r="G7" s="262">
        <f t="shared" ref="G7:G14" si="0">F7*0.9</f>
        <v>2.4299999999999997</v>
      </c>
      <c r="H7" s="226">
        <v>12</v>
      </c>
      <c r="I7" s="205">
        <f>G7*H7</f>
        <v>29.159999999999997</v>
      </c>
      <c r="J7" s="180"/>
      <c r="K7" s="134">
        <f t="shared" ref="K7:K11" si="1">I7*J7</f>
        <v>0</v>
      </c>
      <c r="L7" s="109">
        <v>12</v>
      </c>
      <c r="M7" s="110">
        <v>144</v>
      </c>
      <c r="S7" s="111"/>
    </row>
    <row r="8" spans="1:21" s="110" customFormat="1" ht="144" customHeight="1" x14ac:dyDescent="0.2">
      <c r="A8" s="107"/>
      <c r="B8" s="209" t="s">
        <v>542</v>
      </c>
      <c r="C8" s="259" t="s">
        <v>698</v>
      </c>
      <c r="D8" s="210" t="s">
        <v>548</v>
      </c>
      <c r="E8" s="211">
        <v>4.99</v>
      </c>
      <c r="F8" s="265">
        <v>2.6999999999999997</v>
      </c>
      <c r="G8" s="262">
        <f t="shared" si="0"/>
        <v>2.4299999999999997</v>
      </c>
      <c r="H8" s="226">
        <v>12</v>
      </c>
      <c r="I8" s="205">
        <f t="shared" ref="I8:I14" si="2">ROUNDUP(G8*H8,2)</f>
        <v>29.16</v>
      </c>
      <c r="J8" s="180"/>
      <c r="K8" s="134">
        <f t="shared" si="1"/>
        <v>0</v>
      </c>
      <c r="L8" s="109">
        <v>12</v>
      </c>
      <c r="M8" s="110">
        <v>144</v>
      </c>
      <c r="S8" s="111"/>
    </row>
    <row r="9" spans="1:21" s="110" customFormat="1" ht="144" customHeight="1" x14ac:dyDescent="0.2">
      <c r="A9" s="107"/>
      <c r="B9" s="209" t="s">
        <v>543</v>
      </c>
      <c r="C9" s="259" t="s">
        <v>699</v>
      </c>
      <c r="D9" s="210" t="s">
        <v>549</v>
      </c>
      <c r="E9" s="211">
        <v>4.99</v>
      </c>
      <c r="F9" s="265">
        <v>2.6999999999999997</v>
      </c>
      <c r="G9" s="262">
        <f t="shared" si="0"/>
        <v>2.4299999999999997</v>
      </c>
      <c r="H9" s="226">
        <v>12</v>
      </c>
      <c r="I9" s="205">
        <f t="shared" si="2"/>
        <v>29.16</v>
      </c>
      <c r="J9" s="180"/>
      <c r="K9" s="134">
        <f t="shared" si="1"/>
        <v>0</v>
      </c>
      <c r="L9" s="109">
        <v>12</v>
      </c>
      <c r="M9" s="110">
        <v>144</v>
      </c>
      <c r="S9" s="111"/>
    </row>
    <row r="10" spans="1:21" s="110" customFormat="1" ht="144" customHeight="1" x14ac:dyDescent="0.2">
      <c r="A10" s="107"/>
      <c r="B10" s="209" t="s">
        <v>544</v>
      </c>
      <c r="C10" s="259" t="s">
        <v>700</v>
      </c>
      <c r="D10" s="210" t="s">
        <v>550</v>
      </c>
      <c r="E10" s="211">
        <v>4.99</v>
      </c>
      <c r="F10" s="265">
        <v>2.6999999999999997</v>
      </c>
      <c r="G10" s="262">
        <f t="shared" si="0"/>
        <v>2.4299999999999997</v>
      </c>
      <c r="H10" s="226">
        <v>12</v>
      </c>
      <c r="I10" s="205">
        <f t="shared" si="2"/>
        <v>29.16</v>
      </c>
      <c r="J10" s="180"/>
      <c r="K10" s="134">
        <f t="shared" si="1"/>
        <v>0</v>
      </c>
      <c r="L10" s="109">
        <v>12</v>
      </c>
      <c r="M10" s="110">
        <v>144</v>
      </c>
      <c r="S10" s="111"/>
    </row>
    <row r="11" spans="1:21" s="110" customFormat="1" ht="144" customHeight="1" x14ac:dyDescent="0.2">
      <c r="A11" s="107"/>
      <c r="B11" s="209" t="s">
        <v>545</v>
      </c>
      <c r="C11" s="259" t="s">
        <v>701</v>
      </c>
      <c r="D11" s="210" t="s">
        <v>551</v>
      </c>
      <c r="E11" s="211">
        <v>4.99</v>
      </c>
      <c r="F11" s="265">
        <v>2.6999999999999997</v>
      </c>
      <c r="G11" s="262">
        <f t="shared" si="0"/>
        <v>2.4299999999999997</v>
      </c>
      <c r="H11" s="226">
        <v>12</v>
      </c>
      <c r="I11" s="205">
        <f t="shared" si="2"/>
        <v>29.16</v>
      </c>
      <c r="J11" s="180"/>
      <c r="K11" s="134">
        <f t="shared" si="1"/>
        <v>0</v>
      </c>
      <c r="L11" s="109">
        <v>12</v>
      </c>
      <c r="M11" s="110">
        <v>144</v>
      </c>
      <c r="S11" s="111"/>
    </row>
    <row r="12" spans="1:21" s="10" customFormat="1" ht="144" customHeight="1" x14ac:dyDescent="0.2">
      <c r="A12" s="11"/>
      <c r="B12" s="44" t="s">
        <v>546</v>
      </c>
      <c r="C12" s="259" t="s">
        <v>702</v>
      </c>
      <c r="D12" s="197" t="s">
        <v>552</v>
      </c>
      <c r="E12" s="211">
        <v>4.99</v>
      </c>
      <c r="F12" s="265">
        <v>2.6999999999999997</v>
      </c>
      <c r="G12" s="262">
        <f t="shared" si="0"/>
        <v>2.4299999999999997</v>
      </c>
      <c r="H12" s="226">
        <v>12</v>
      </c>
      <c r="I12" s="205">
        <f t="shared" si="2"/>
        <v>29.16</v>
      </c>
      <c r="J12" s="180"/>
      <c r="K12" s="134">
        <f>I12*J12</f>
        <v>0</v>
      </c>
      <c r="L12" s="49">
        <v>6</v>
      </c>
      <c r="M12" s="49">
        <v>48</v>
      </c>
      <c r="N12" s="184"/>
      <c r="O12" s="184"/>
      <c r="P12" s="184"/>
      <c r="Q12" s="184"/>
      <c r="R12" s="184"/>
      <c r="S12" s="111"/>
    </row>
    <row r="13" spans="1:21" s="213" customFormat="1" ht="31" customHeight="1" x14ac:dyDescent="0.3">
      <c r="A13" s="218" t="s">
        <v>38</v>
      </c>
      <c r="B13" s="201"/>
      <c r="C13" s="214"/>
      <c r="D13" s="215"/>
      <c r="E13" s="216"/>
      <c r="F13" s="265"/>
      <c r="G13" s="219"/>
      <c r="H13" s="212"/>
      <c r="I13" s="220"/>
      <c r="R13" s="221"/>
      <c r="S13" s="221"/>
    </row>
    <row r="14" spans="1:21" s="213" customFormat="1" ht="147" customHeight="1" x14ac:dyDescent="0.3">
      <c r="A14" s="218"/>
      <c r="B14" s="201" t="s">
        <v>553</v>
      </c>
      <c r="C14" s="214" t="s">
        <v>554</v>
      </c>
      <c r="D14" s="215"/>
      <c r="E14" s="216">
        <f>F12*96</f>
        <v>259.2</v>
      </c>
      <c r="F14" s="265">
        <f>H12*96</f>
        <v>1152</v>
      </c>
      <c r="G14" s="267">
        <f t="shared" si="0"/>
        <v>1036.8</v>
      </c>
      <c r="H14" s="212">
        <v>1</v>
      </c>
      <c r="I14" s="205">
        <f t="shared" si="2"/>
        <v>1036.8</v>
      </c>
      <c r="J14" s="180"/>
      <c r="K14" s="134">
        <f>I14*J14</f>
        <v>0</v>
      </c>
      <c r="L14" s="213">
        <v>1</v>
      </c>
      <c r="M14" s="213">
        <v>1</v>
      </c>
      <c r="R14" s="221"/>
      <c r="S14" s="221"/>
    </row>
    <row r="15" spans="1:21" s="110" customFormat="1" ht="54" customHeight="1" x14ac:dyDescent="0.2">
      <c r="A15" s="112" t="s">
        <v>209</v>
      </c>
      <c r="B15" s="19"/>
      <c r="C15" s="19"/>
      <c r="D15" s="57"/>
      <c r="E15" s="108"/>
      <c r="F15" s="265"/>
      <c r="G15" s="108"/>
      <c r="H15" s="108"/>
      <c r="I15" s="57"/>
      <c r="J15" s="141"/>
      <c r="K15" s="141"/>
      <c r="L15" s="109"/>
      <c r="S15" s="111"/>
    </row>
    <row r="16" spans="1:21" s="110" customFormat="1" ht="17" customHeight="1" x14ac:dyDescent="0.2">
      <c r="A16" s="112"/>
      <c r="B16" s="48"/>
      <c r="C16" s="19"/>
      <c r="D16" s="42"/>
      <c r="E16" s="33"/>
      <c r="F16" s="265"/>
      <c r="G16" s="108"/>
      <c r="H16" s="33"/>
      <c r="I16" s="113"/>
      <c r="J16" s="158"/>
      <c r="K16" s="158"/>
      <c r="L16" s="109"/>
      <c r="S16" s="111"/>
    </row>
    <row r="17" spans="1:21" x14ac:dyDescent="0.2">
      <c r="A17"/>
      <c r="B17" s="44"/>
      <c r="S17" s="86"/>
    </row>
    <row r="18" spans="1:21" s="2" customFormat="1" x14ac:dyDescent="0.2">
      <c r="B18" s="44"/>
      <c r="D18" s="43"/>
      <c r="E18" s="34"/>
      <c r="F18" s="1"/>
      <c r="G18" s="1"/>
      <c r="H18" s="34"/>
      <c r="I18" s="103"/>
      <c r="J18" s="157"/>
      <c r="K18" s="157"/>
      <c r="L18" s="42"/>
      <c r="M18"/>
      <c r="N18"/>
      <c r="O18"/>
      <c r="P18"/>
      <c r="Q18"/>
      <c r="R18"/>
      <c r="S18" s="86"/>
      <c r="T18"/>
      <c r="U18"/>
    </row>
    <row r="19" spans="1:21" s="2" customFormat="1" x14ac:dyDescent="0.2">
      <c r="B19" s="44"/>
      <c r="D19" s="43"/>
      <c r="E19" s="34"/>
      <c r="F19" s="1"/>
      <c r="G19" s="1"/>
      <c r="H19" s="34"/>
      <c r="I19" s="103"/>
      <c r="J19" s="157"/>
      <c r="K19" s="157"/>
      <c r="L19" s="42"/>
      <c r="M19"/>
      <c r="N19"/>
      <c r="O19"/>
      <c r="P19"/>
      <c r="Q19"/>
      <c r="R19"/>
      <c r="S19" s="86"/>
      <c r="T19"/>
      <c r="U19"/>
    </row>
    <row r="20" spans="1:21" s="2" customFormat="1" x14ac:dyDescent="0.2">
      <c r="B20" s="44"/>
      <c r="D20" s="43"/>
      <c r="E20" s="34"/>
      <c r="F20" s="1"/>
      <c r="G20" s="1"/>
      <c r="H20" s="34"/>
      <c r="I20" s="103"/>
      <c r="J20" s="157"/>
      <c r="K20" s="157"/>
      <c r="L20" s="42"/>
      <c r="M20"/>
      <c r="N20"/>
      <c r="O20"/>
      <c r="P20"/>
      <c r="Q20"/>
      <c r="R20"/>
      <c r="S20" s="86"/>
      <c r="T20"/>
      <c r="U20"/>
    </row>
    <row r="21" spans="1:21" s="2" customFormat="1" x14ac:dyDescent="0.2">
      <c r="B21" s="44"/>
      <c r="D21" s="43"/>
      <c r="E21" s="34"/>
      <c r="F21" s="1"/>
      <c r="G21" s="1"/>
      <c r="H21" s="34"/>
      <c r="I21" s="103"/>
      <c r="J21" s="157"/>
      <c r="K21" s="157"/>
      <c r="L21" s="42"/>
      <c r="M21"/>
      <c r="N21"/>
      <c r="O21"/>
      <c r="P21"/>
      <c r="Q21"/>
      <c r="R21"/>
      <c r="S21" s="86"/>
      <c r="T21"/>
      <c r="U21"/>
    </row>
    <row r="22" spans="1:21" s="2" customFormat="1" x14ac:dyDescent="0.2">
      <c r="B22" s="44"/>
      <c r="D22" s="43"/>
      <c r="E22" s="34"/>
      <c r="F22" s="1"/>
      <c r="G22" s="1"/>
      <c r="H22" s="34"/>
      <c r="I22" s="103"/>
      <c r="J22" s="157"/>
      <c r="K22" s="157"/>
      <c r="L22" s="42"/>
      <c r="M22"/>
      <c r="N22"/>
      <c r="O22"/>
      <c r="P22"/>
      <c r="Q22"/>
      <c r="R22"/>
      <c r="S22" s="86"/>
      <c r="T22"/>
      <c r="U22"/>
    </row>
    <row r="23" spans="1:21" x14ac:dyDescent="0.2">
      <c r="S23" s="86"/>
    </row>
    <row r="24" spans="1:21" x14ac:dyDescent="0.2">
      <c r="S24" s="86"/>
    </row>
    <row r="25" spans="1:21" x14ac:dyDescent="0.2">
      <c r="S25" s="86"/>
    </row>
    <row r="26" spans="1:21" x14ac:dyDescent="0.2">
      <c r="S26" s="86"/>
    </row>
    <row r="27" spans="1:21" x14ac:dyDescent="0.2">
      <c r="S27" s="86"/>
    </row>
    <row r="28" spans="1:21" x14ac:dyDescent="0.2">
      <c r="S28" s="86"/>
    </row>
    <row r="29" spans="1:21" x14ac:dyDescent="0.2">
      <c r="S29" s="86"/>
    </row>
    <row r="30" spans="1:21" x14ac:dyDescent="0.2">
      <c r="S30" s="86"/>
    </row>
    <row r="31" spans="1:21" x14ac:dyDescent="0.2">
      <c r="S31" s="86"/>
    </row>
    <row r="32" spans="1:21" x14ac:dyDescent="0.2">
      <c r="S32" s="86"/>
    </row>
    <row r="33" spans="19:19" x14ac:dyDescent="0.2">
      <c r="S33" s="86"/>
    </row>
    <row r="34" spans="19:19" x14ac:dyDescent="0.2">
      <c r="S34" s="86"/>
    </row>
    <row r="35" spans="19:19" x14ac:dyDescent="0.2">
      <c r="S35" s="86"/>
    </row>
  </sheetData>
  <mergeCells count="4">
    <mergeCell ref="A2:A3"/>
    <mergeCell ref="B2:C3"/>
    <mergeCell ref="J5:K5"/>
    <mergeCell ref="R5:T5"/>
  </mergeCells>
  <conditionalFormatting sqref="J7:J14">
    <cfRule type="cellIs" dxfId="2" priority="2" operator="greaterThan">
      <formula>0</formula>
    </cfRule>
  </conditionalFormatting>
  <hyperlinks>
    <hyperlink ref="A13" r:id="rId1" xr:uid="{F8436534-844C-A344-947C-3DEEE3BEFB1E}"/>
  </hyperlinks>
  <printOptions gridLines="1"/>
  <pageMargins left="0.70866141732283505" right="0.70866141732283505" top="0.74803149606299202" bottom="0.74803149606299202" header="0.31496062992126" footer="0.31496062992126"/>
  <pageSetup scale="56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34"/>
  <sheetViews>
    <sheetView zoomScaleNormal="100" workbookViewId="0">
      <pane ySplit="6" topLeftCell="A7" activePane="bottomLeft" state="frozen"/>
      <selection activeCell="AA7" sqref="AA7"/>
      <selection pane="bottomLeft" activeCell="J7" sqref="J7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6640625" style="34" customWidth="1"/>
    <col min="6" max="7" width="10.33203125" style="1" customWidth="1"/>
    <col min="8" max="8" width="6.83203125" style="34" customWidth="1"/>
    <col min="9" max="9" width="10.33203125" style="103" customWidth="1"/>
    <col min="10" max="10" width="8.83203125" style="157" customWidth="1"/>
    <col min="11" max="11" width="13.83203125" style="157" customWidth="1"/>
    <col min="12" max="12" width="9.83203125" style="42" customWidth="1"/>
    <col min="16" max="16" width="5.83203125" customWidth="1"/>
    <col min="17" max="17" width="6.6640625" customWidth="1"/>
    <col min="18" max="18" width="5.83203125" customWidth="1"/>
  </cols>
  <sheetData>
    <row r="1" spans="1:21" s="123" customFormat="1" ht="41" customHeight="1" x14ac:dyDescent="0.2">
      <c r="A1" s="118"/>
      <c r="B1" s="118"/>
      <c r="C1" s="118"/>
      <c r="D1" s="119"/>
      <c r="E1" s="120"/>
      <c r="F1" s="122"/>
      <c r="G1" s="122"/>
      <c r="H1" s="144"/>
      <c r="I1" s="145"/>
      <c r="J1" s="157"/>
      <c r="K1" s="157"/>
      <c r="L1" s="146"/>
      <c r="M1" s="145"/>
    </row>
    <row r="2" spans="1:21" ht="27" customHeight="1" x14ac:dyDescent="0.2">
      <c r="A2" s="291"/>
      <c r="B2" s="292" t="s">
        <v>705</v>
      </c>
      <c r="C2" s="292"/>
      <c r="D2" s="123"/>
      <c r="E2" s="123"/>
      <c r="F2" s="123"/>
      <c r="G2" s="123"/>
      <c r="H2" s="123"/>
      <c r="I2" s="123"/>
      <c r="J2"/>
      <c r="K2"/>
      <c r="L2" s="147"/>
      <c r="M2" s="123"/>
    </row>
    <row r="3" spans="1:21" s="83" customFormat="1" ht="62" customHeight="1" thickBot="1" x14ac:dyDescent="0.3">
      <c r="A3" s="291"/>
      <c r="B3" s="292"/>
      <c r="C3" s="292"/>
      <c r="D3" s="123"/>
      <c r="E3" s="123"/>
      <c r="F3" s="123"/>
      <c r="G3" s="123"/>
      <c r="H3" s="123"/>
      <c r="I3" s="123"/>
      <c r="J3"/>
      <c r="K3"/>
      <c r="L3" s="147"/>
      <c r="M3" s="123"/>
    </row>
    <row r="4" spans="1:21" s="83" customFormat="1" ht="28" customHeight="1" thickBot="1" x14ac:dyDescent="0.3">
      <c r="A4" s="137"/>
      <c r="B4" s="127"/>
      <c r="C4" s="127"/>
      <c r="D4" s="126"/>
      <c r="E4" s="127"/>
      <c r="F4" s="266"/>
      <c r="G4" s="127"/>
      <c r="H4" s="127"/>
      <c r="I4" s="127"/>
      <c r="J4" s="148" t="s">
        <v>314</v>
      </c>
      <c r="K4" s="129">
        <f>SUM(K7:K153)</f>
        <v>0</v>
      </c>
    </row>
    <row r="5" spans="1:21" s="79" customFormat="1" ht="21" customHeight="1" x14ac:dyDescent="0.2">
      <c r="A5" s="81"/>
      <c r="B5" s="81"/>
      <c r="C5" s="81"/>
      <c r="D5" s="82"/>
      <c r="E5" s="81"/>
      <c r="F5" s="268"/>
      <c r="G5" s="261"/>
      <c r="H5" s="261"/>
      <c r="I5" s="261"/>
      <c r="J5" s="283" t="s">
        <v>311</v>
      </c>
      <c r="K5" s="283"/>
      <c r="N5" s="80"/>
      <c r="O5" s="80"/>
      <c r="P5" s="80"/>
      <c r="Q5" s="80"/>
      <c r="R5" s="282" t="s">
        <v>20</v>
      </c>
      <c r="S5" s="282"/>
      <c r="T5" s="282"/>
      <c r="U5" s="80"/>
    </row>
    <row r="6" spans="1:21" s="16" customFormat="1" ht="30" x14ac:dyDescent="0.2">
      <c r="A6" s="18"/>
      <c r="B6" s="17" t="s">
        <v>0</v>
      </c>
      <c r="C6" s="17" t="s">
        <v>3</v>
      </c>
      <c r="D6" s="36" t="s">
        <v>105</v>
      </c>
      <c r="E6" s="32" t="s">
        <v>101</v>
      </c>
      <c r="F6" s="263" t="s">
        <v>703</v>
      </c>
      <c r="G6" s="275" t="s">
        <v>704</v>
      </c>
      <c r="H6" s="97" t="s">
        <v>287</v>
      </c>
      <c r="I6" s="204" t="s">
        <v>288</v>
      </c>
      <c r="J6" s="149" t="s">
        <v>312</v>
      </c>
      <c r="K6" s="140" t="s">
        <v>313</v>
      </c>
      <c r="L6" s="36" t="s">
        <v>286</v>
      </c>
      <c r="M6" s="17" t="s">
        <v>6</v>
      </c>
      <c r="N6" s="50" t="s">
        <v>14</v>
      </c>
      <c r="O6" s="50" t="s">
        <v>15</v>
      </c>
      <c r="P6" s="50" t="s">
        <v>18</v>
      </c>
      <c r="Q6" s="50" t="s">
        <v>19</v>
      </c>
      <c r="R6" s="50" t="s">
        <v>17</v>
      </c>
      <c r="S6" s="50" t="s">
        <v>13</v>
      </c>
    </row>
    <row r="7" spans="1:21" s="110" customFormat="1" ht="144" customHeight="1" x14ac:dyDescent="0.2">
      <c r="A7" s="107"/>
      <c r="B7" s="107" t="s">
        <v>290</v>
      </c>
      <c r="C7" s="107" t="s">
        <v>291</v>
      </c>
      <c r="D7" s="198">
        <v>885093001178</v>
      </c>
      <c r="E7" s="108">
        <v>9.99</v>
      </c>
      <c r="F7" s="265">
        <v>5.3999999999999995</v>
      </c>
      <c r="G7" s="262">
        <f t="shared" ref="G7:G13" si="0">F7*0.9</f>
        <v>4.8599999999999994</v>
      </c>
      <c r="H7" s="226">
        <v>12</v>
      </c>
      <c r="I7" s="205">
        <f>G7*H7</f>
        <v>58.319999999999993</v>
      </c>
      <c r="J7" s="180"/>
      <c r="K7" s="134">
        <f t="shared" ref="K7:K13" si="1">I7*J7</f>
        <v>0</v>
      </c>
      <c r="L7" s="109">
        <v>12</v>
      </c>
      <c r="M7" s="110">
        <v>60</v>
      </c>
      <c r="S7" s="111"/>
    </row>
    <row r="8" spans="1:21" s="110" customFormat="1" ht="144" customHeight="1" x14ac:dyDescent="0.2">
      <c r="A8" s="107"/>
      <c r="B8" s="107" t="s">
        <v>292</v>
      </c>
      <c r="C8" s="107" t="s">
        <v>293</v>
      </c>
      <c r="D8" s="198">
        <v>885093007095</v>
      </c>
      <c r="E8" s="108">
        <v>9.99</v>
      </c>
      <c r="F8" s="265">
        <v>5.3999999999999995</v>
      </c>
      <c r="G8" s="262">
        <f t="shared" si="0"/>
        <v>4.8599999999999994</v>
      </c>
      <c r="H8" s="226">
        <v>12</v>
      </c>
      <c r="I8" s="205">
        <f t="shared" ref="I8:I13" si="2">G8*H8</f>
        <v>58.319999999999993</v>
      </c>
      <c r="J8" s="180"/>
      <c r="K8" s="134">
        <f t="shared" si="1"/>
        <v>0</v>
      </c>
      <c r="L8" s="109">
        <v>12</v>
      </c>
      <c r="M8" s="110">
        <v>60</v>
      </c>
      <c r="S8" s="111"/>
    </row>
    <row r="9" spans="1:21" s="110" customFormat="1" ht="144" customHeight="1" x14ac:dyDescent="0.2">
      <c r="A9" s="107"/>
      <c r="B9" s="107" t="s">
        <v>294</v>
      </c>
      <c r="C9" s="107" t="s">
        <v>295</v>
      </c>
      <c r="D9" s="198">
        <v>885093007101</v>
      </c>
      <c r="E9" s="108">
        <v>9.99</v>
      </c>
      <c r="F9" s="265">
        <v>5.3999999999999995</v>
      </c>
      <c r="G9" s="262">
        <f t="shared" si="0"/>
        <v>4.8599999999999994</v>
      </c>
      <c r="H9" s="226">
        <v>12</v>
      </c>
      <c r="I9" s="205">
        <f t="shared" si="2"/>
        <v>58.319999999999993</v>
      </c>
      <c r="J9" s="180"/>
      <c r="K9" s="134">
        <f t="shared" si="1"/>
        <v>0</v>
      </c>
      <c r="L9" s="109">
        <v>12</v>
      </c>
      <c r="M9" s="110">
        <v>60</v>
      </c>
      <c r="S9" s="111"/>
    </row>
    <row r="10" spans="1:21" s="110" customFormat="1" ht="144" customHeight="1" x14ac:dyDescent="0.2">
      <c r="A10" s="107"/>
      <c r="B10" s="107" t="s">
        <v>296</v>
      </c>
      <c r="C10" s="107" t="s">
        <v>297</v>
      </c>
      <c r="D10" s="198">
        <v>885093006845</v>
      </c>
      <c r="E10" s="108">
        <v>9.99</v>
      </c>
      <c r="F10" s="265">
        <v>5.3999999999999995</v>
      </c>
      <c r="G10" s="262">
        <f t="shared" si="0"/>
        <v>4.8599999999999994</v>
      </c>
      <c r="H10" s="226">
        <v>12</v>
      </c>
      <c r="I10" s="205">
        <f t="shared" si="2"/>
        <v>58.319999999999993</v>
      </c>
      <c r="J10" s="180"/>
      <c r="K10" s="134">
        <f t="shared" si="1"/>
        <v>0</v>
      </c>
      <c r="L10" s="109">
        <v>12</v>
      </c>
      <c r="M10" s="110">
        <v>60</v>
      </c>
      <c r="S10" s="111"/>
    </row>
    <row r="11" spans="1:21" s="110" customFormat="1" ht="144" customHeight="1" x14ac:dyDescent="0.2">
      <c r="A11" s="107"/>
      <c r="B11" s="107" t="s">
        <v>298</v>
      </c>
      <c r="C11" s="107" t="s">
        <v>299</v>
      </c>
      <c r="D11" s="198">
        <v>885093007293</v>
      </c>
      <c r="E11" s="108">
        <v>9.99</v>
      </c>
      <c r="F11" s="265">
        <v>5.3999999999999995</v>
      </c>
      <c r="G11" s="262">
        <f t="shared" si="0"/>
        <v>4.8599999999999994</v>
      </c>
      <c r="H11" s="226">
        <v>12</v>
      </c>
      <c r="I11" s="205">
        <f t="shared" si="2"/>
        <v>58.319999999999993</v>
      </c>
      <c r="J11" s="180"/>
      <c r="K11" s="134">
        <f t="shared" si="1"/>
        <v>0</v>
      </c>
      <c r="L11" s="109">
        <v>12</v>
      </c>
      <c r="M11" s="110">
        <v>60</v>
      </c>
      <c r="S11" s="111"/>
    </row>
    <row r="12" spans="1:21" s="110" customFormat="1" ht="144" customHeight="1" x14ac:dyDescent="0.2">
      <c r="A12" s="107"/>
      <c r="B12" s="107" t="s">
        <v>300</v>
      </c>
      <c r="C12" s="107" t="s">
        <v>301</v>
      </c>
      <c r="D12" s="198">
        <v>885093001284</v>
      </c>
      <c r="E12" s="108">
        <v>9.99</v>
      </c>
      <c r="F12" s="265">
        <v>5.3999999999999995</v>
      </c>
      <c r="G12" s="262">
        <f t="shared" si="0"/>
        <v>4.8599999999999994</v>
      </c>
      <c r="H12" s="226">
        <v>12</v>
      </c>
      <c r="I12" s="205">
        <f t="shared" si="2"/>
        <v>58.319999999999993</v>
      </c>
      <c r="J12" s="180"/>
      <c r="K12" s="134">
        <f t="shared" si="1"/>
        <v>0</v>
      </c>
      <c r="L12" s="109">
        <v>12</v>
      </c>
      <c r="M12" s="110">
        <v>60</v>
      </c>
      <c r="S12" s="111"/>
    </row>
    <row r="13" spans="1:21" s="110" customFormat="1" ht="144" customHeight="1" x14ac:dyDescent="0.2">
      <c r="A13" s="107"/>
      <c r="B13" s="107" t="s">
        <v>302</v>
      </c>
      <c r="C13" s="107" t="s">
        <v>303</v>
      </c>
      <c r="D13" s="198">
        <v>885093001192</v>
      </c>
      <c r="E13" s="108">
        <v>9.99</v>
      </c>
      <c r="F13" s="265">
        <v>5.3999999999999995</v>
      </c>
      <c r="G13" s="262">
        <f t="shared" si="0"/>
        <v>4.8599999999999994</v>
      </c>
      <c r="H13" s="226">
        <v>12</v>
      </c>
      <c r="I13" s="205">
        <f t="shared" si="2"/>
        <v>58.319999999999993</v>
      </c>
      <c r="J13" s="180"/>
      <c r="K13" s="134">
        <f t="shared" si="1"/>
        <v>0</v>
      </c>
      <c r="L13" s="109">
        <v>12</v>
      </c>
      <c r="M13" s="110">
        <v>60</v>
      </c>
      <c r="S13" s="111"/>
    </row>
    <row r="14" spans="1:21" s="110" customFormat="1" ht="54" customHeight="1" x14ac:dyDescent="0.2">
      <c r="A14" s="112" t="s">
        <v>209</v>
      </c>
      <c r="B14" s="19"/>
      <c r="C14" s="19"/>
      <c r="D14" s="57"/>
      <c r="E14" s="108"/>
      <c r="F14" s="265"/>
      <c r="G14" s="108"/>
      <c r="H14" s="108"/>
      <c r="I14" s="57"/>
      <c r="J14" s="141"/>
      <c r="K14" s="141"/>
      <c r="L14" s="109"/>
      <c r="S14" s="111"/>
    </row>
    <row r="15" spans="1:21" s="110" customFormat="1" ht="17" customHeight="1" x14ac:dyDescent="0.2">
      <c r="A15" s="112"/>
      <c r="B15" s="48"/>
      <c r="C15" s="19"/>
      <c r="D15" s="42"/>
      <c r="E15" s="33"/>
      <c r="F15" s="265"/>
      <c r="G15" s="108"/>
      <c r="H15" s="33"/>
      <c r="I15" s="113"/>
      <c r="J15" s="158"/>
      <c r="K15" s="158"/>
      <c r="L15" s="109"/>
      <c r="S15" s="111"/>
    </row>
    <row r="16" spans="1:21" x14ac:dyDescent="0.2">
      <c r="A16"/>
      <c r="B16" s="44"/>
      <c r="S16" s="86"/>
    </row>
    <row r="17" spans="2:21" s="2" customFormat="1" x14ac:dyDescent="0.2">
      <c r="B17" s="44"/>
      <c r="D17" s="43"/>
      <c r="E17" s="34"/>
      <c r="F17" s="1"/>
      <c r="G17" s="1"/>
      <c r="H17" s="34"/>
      <c r="I17" s="103"/>
      <c r="J17" s="157"/>
      <c r="K17" s="157"/>
      <c r="L17" s="42"/>
      <c r="M17"/>
      <c r="N17"/>
      <c r="O17"/>
      <c r="P17"/>
      <c r="Q17"/>
      <c r="R17"/>
      <c r="S17" s="86"/>
      <c r="T17"/>
      <c r="U17"/>
    </row>
    <row r="18" spans="2:21" s="2" customFormat="1" x14ac:dyDescent="0.2">
      <c r="B18" s="44"/>
      <c r="D18" s="43"/>
      <c r="E18" s="34"/>
      <c r="F18" s="1"/>
      <c r="G18" s="1"/>
      <c r="H18" s="34"/>
      <c r="I18" s="103"/>
      <c r="J18" s="157"/>
      <c r="K18" s="157"/>
      <c r="L18" s="42"/>
      <c r="M18"/>
      <c r="N18"/>
      <c r="O18"/>
      <c r="P18"/>
      <c r="Q18"/>
      <c r="R18"/>
      <c r="S18" s="86"/>
      <c r="T18"/>
      <c r="U18"/>
    </row>
    <row r="19" spans="2:21" s="2" customFormat="1" x14ac:dyDescent="0.2">
      <c r="B19" s="44"/>
      <c r="D19" s="43"/>
      <c r="E19" s="34"/>
      <c r="F19" s="1"/>
      <c r="G19" s="1"/>
      <c r="H19" s="34"/>
      <c r="I19" s="103"/>
      <c r="J19" s="157"/>
      <c r="K19" s="157"/>
      <c r="L19" s="42"/>
      <c r="M19"/>
      <c r="N19"/>
      <c r="O19"/>
      <c r="P19"/>
      <c r="Q19"/>
      <c r="R19"/>
      <c r="S19" s="86"/>
      <c r="T19"/>
      <c r="U19"/>
    </row>
    <row r="20" spans="2:21" s="2" customFormat="1" x14ac:dyDescent="0.2">
      <c r="B20" s="44"/>
      <c r="D20" s="43"/>
      <c r="E20" s="34"/>
      <c r="F20" s="1"/>
      <c r="G20" s="1"/>
      <c r="H20" s="34"/>
      <c r="I20" s="103"/>
      <c r="J20" s="157"/>
      <c r="K20" s="157"/>
      <c r="L20" s="42"/>
      <c r="M20"/>
      <c r="N20"/>
      <c r="O20"/>
      <c r="P20"/>
      <c r="Q20"/>
      <c r="R20"/>
      <c r="S20" s="86"/>
      <c r="T20"/>
      <c r="U20"/>
    </row>
    <row r="21" spans="2:21" s="2" customFormat="1" x14ac:dyDescent="0.2">
      <c r="B21" s="44"/>
      <c r="D21" s="43"/>
      <c r="E21" s="34"/>
      <c r="F21" s="1"/>
      <c r="G21" s="1"/>
      <c r="H21" s="34"/>
      <c r="I21" s="103"/>
      <c r="J21" s="157"/>
      <c r="K21" s="157"/>
      <c r="L21" s="42"/>
      <c r="M21"/>
      <c r="N21"/>
      <c r="O21"/>
      <c r="P21"/>
      <c r="Q21"/>
      <c r="R21"/>
      <c r="S21" s="86"/>
      <c r="T21"/>
      <c r="U21"/>
    </row>
    <row r="22" spans="2:21" x14ac:dyDescent="0.2">
      <c r="S22" s="86"/>
    </row>
    <row r="23" spans="2:21" x14ac:dyDescent="0.2">
      <c r="S23" s="86"/>
    </row>
    <row r="24" spans="2:21" x14ac:dyDescent="0.2">
      <c r="S24" s="86"/>
    </row>
    <row r="25" spans="2:21" x14ac:dyDescent="0.2">
      <c r="S25" s="86"/>
    </row>
    <row r="26" spans="2:21" x14ac:dyDescent="0.2">
      <c r="S26" s="86"/>
    </row>
    <row r="27" spans="2:21" x14ac:dyDescent="0.2">
      <c r="S27" s="86"/>
    </row>
    <row r="28" spans="2:21" x14ac:dyDescent="0.2">
      <c r="S28" s="86"/>
    </row>
    <row r="29" spans="2:21" x14ac:dyDescent="0.2">
      <c r="S29" s="86"/>
    </row>
    <row r="30" spans="2:21" x14ac:dyDescent="0.2">
      <c r="S30" s="86"/>
    </row>
    <row r="31" spans="2:21" x14ac:dyDescent="0.2">
      <c r="S31" s="86"/>
    </row>
    <row r="32" spans="2:21" x14ac:dyDescent="0.2">
      <c r="S32" s="86"/>
    </row>
    <row r="33" spans="19:19" x14ac:dyDescent="0.2">
      <c r="S33" s="86"/>
    </row>
    <row r="34" spans="19:19" x14ac:dyDescent="0.2">
      <c r="S34" s="86"/>
    </row>
  </sheetData>
  <mergeCells count="4">
    <mergeCell ref="J5:K5"/>
    <mergeCell ref="R5:T5"/>
    <mergeCell ref="A2:A3"/>
    <mergeCell ref="B2:C3"/>
  </mergeCells>
  <conditionalFormatting sqref="J7:J13">
    <cfRule type="cellIs" dxfId="1" priority="1" operator="greaterThan">
      <formula>0</formula>
    </cfRule>
  </conditionalFormatting>
  <printOptions gridLines="1"/>
  <pageMargins left="0.70866141732283505" right="0.70866141732283505" top="0.74803149606299202" bottom="0.74803149606299202" header="0.31496062992126" footer="0.31496062992126"/>
  <pageSetup scale="4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31"/>
  <sheetViews>
    <sheetView zoomScaleNormal="100" workbookViewId="0">
      <pane ySplit="6" topLeftCell="A7" activePane="bottomLeft" state="frozen"/>
      <selection activeCell="K4" sqref="K4:R28"/>
      <selection pane="bottomLeft" activeCell="R7" sqref="R7"/>
    </sheetView>
  </sheetViews>
  <sheetFormatPr baseColWidth="10" defaultColWidth="8.5" defaultRowHeight="15" x14ac:dyDescent="0.2"/>
  <cols>
    <col min="1" max="1" width="20.1640625" style="2" customWidth="1"/>
    <col min="2" max="2" width="14.5" style="2" customWidth="1"/>
    <col min="3" max="3" width="37.5" style="2" customWidth="1"/>
    <col min="4" max="4" width="15.83203125" style="43" customWidth="1"/>
    <col min="5" max="5" width="11.6640625" style="34" customWidth="1"/>
    <col min="6" max="7" width="10.33203125" style="1" customWidth="1"/>
    <col min="8" max="8" width="7.5" style="1" customWidth="1"/>
    <col min="9" max="9" width="11.5" style="103" customWidth="1"/>
    <col min="10" max="10" width="8.83203125" style="157" customWidth="1"/>
    <col min="11" max="11" width="14" style="157" customWidth="1"/>
    <col min="12" max="12" width="9.83203125" customWidth="1"/>
    <col min="13" max="13" width="8.5" style="105"/>
    <col min="16" max="16" width="5.83203125" customWidth="1"/>
    <col min="17" max="17" width="6.6640625" customWidth="1"/>
    <col min="18" max="18" width="5.83203125" customWidth="1"/>
  </cols>
  <sheetData>
    <row r="1" spans="1:21" s="123" customFormat="1" ht="56" customHeight="1" x14ac:dyDescent="0.2">
      <c r="A1" s="118"/>
      <c r="B1" s="118"/>
      <c r="C1" s="118"/>
      <c r="D1" s="119"/>
      <c r="E1" s="120"/>
      <c r="F1" s="122"/>
      <c r="G1" s="122"/>
      <c r="H1" s="144"/>
      <c r="I1" s="145"/>
      <c r="J1" s="145"/>
      <c r="K1" s="145"/>
      <c r="L1" s="146"/>
      <c r="M1" s="145"/>
    </row>
    <row r="2" spans="1:21" s="123" customFormat="1" ht="27" customHeight="1" x14ac:dyDescent="0.2">
      <c r="A2" s="291"/>
      <c r="B2" s="293" t="s">
        <v>705</v>
      </c>
      <c r="C2" s="293"/>
      <c r="L2" s="147"/>
    </row>
    <row r="3" spans="1:21" s="125" customFormat="1" ht="62" customHeight="1" thickBot="1" x14ac:dyDescent="0.3">
      <c r="A3" s="291"/>
      <c r="B3" s="293"/>
      <c r="C3" s="293"/>
      <c r="D3" s="123"/>
      <c r="E3" s="123"/>
      <c r="F3" s="123"/>
      <c r="G3" s="123"/>
      <c r="H3" s="123"/>
      <c r="I3" s="123"/>
      <c r="J3" s="123"/>
      <c r="K3" s="123"/>
      <c r="L3" s="147"/>
      <c r="M3" s="123"/>
    </row>
    <row r="4" spans="1:21" s="62" customFormat="1" ht="25" customHeight="1" thickBot="1" x14ac:dyDescent="0.3">
      <c r="A4" s="130"/>
      <c r="B4" s="130"/>
      <c r="C4" s="130"/>
      <c r="D4" s="131"/>
      <c r="E4" s="130"/>
      <c r="F4" s="115"/>
      <c r="G4" s="115"/>
      <c r="H4" s="115"/>
      <c r="I4" s="115"/>
      <c r="J4" s="148" t="s">
        <v>315</v>
      </c>
      <c r="K4" s="129">
        <f>SUM(K7:K153)</f>
        <v>0</v>
      </c>
      <c r="P4" s="114"/>
      <c r="Q4" s="114"/>
      <c r="R4" s="114"/>
    </row>
    <row r="5" spans="1:21" s="62" customFormat="1" ht="18" customHeight="1" x14ac:dyDescent="0.2">
      <c r="A5" s="130"/>
      <c r="B5" s="130"/>
      <c r="C5" s="130"/>
      <c r="D5" s="131"/>
      <c r="E5" s="130"/>
      <c r="F5" s="261"/>
      <c r="G5" s="261"/>
      <c r="H5" s="261"/>
      <c r="I5" s="261"/>
      <c r="J5" s="294" t="s">
        <v>311</v>
      </c>
      <c r="K5" s="294"/>
      <c r="P5" s="114"/>
      <c r="Q5" s="114"/>
      <c r="R5" s="114"/>
    </row>
    <row r="6" spans="1:21" s="16" customFormat="1" ht="30" x14ac:dyDescent="0.2">
      <c r="A6" s="18"/>
      <c r="B6" s="17" t="s">
        <v>0</v>
      </c>
      <c r="C6" s="17" t="s">
        <v>3</v>
      </c>
      <c r="D6" s="36" t="s">
        <v>105</v>
      </c>
      <c r="E6" s="32" t="s">
        <v>101</v>
      </c>
      <c r="F6" s="263" t="s">
        <v>703</v>
      </c>
      <c r="G6" s="275" t="s">
        <v>704</v>
      </c>
      <c r="H6" s="97" t="s">
        <v>287</v>
      </c>
      <c r="I6" s="204" t="s">
        <v>288</v>
      </c>
      <c r="J6" s="149" t="s">
        <v>312</v>
      </c>
      <c r="K6" s="140" t="s">
        <v>313</v>
      </c>
      <c r="L6" s="17" t="s">
        <v>71</v>
      </c>
      <c r="M6" s="17" t="s">
        <v>6</v>
      </c>
      <c r="N6" s="50" t="s">
        <v>14</v>
      </c>
      <c r="O6" s="50" t="s">
        <v>15</v>
      </c>
      <c r="P6" s="50" t="s">
        <v>18</v>
      </c>
      <c r="Q6" s="50" t="s">
        <v>19</v>
      </c>
      <c r="R6" s="50" t="s">
        <v>17</v>
      </c>
      <c r="S6" s="50" t="s">
        <v>13</v>
      </c>
    </row>
    <row r="7" spans="1:21" s="49" customFormat="1" ht="144" customHeight="1" x14ac:dyDescent="0.2">
      <c r="A7" s="55"/>
      <c r="B7" s="55" t="s">
        <v>201</v>
      </c>
      <c r="C7" s="55" t="s">
        <v>202</v>
      </c>
      <c r="D7" s="198">
        <v>885093008726</v>
      </c>
      <c r="E7" s="51">
        <v>19.989999999999998</v>
      </c>
      <c r="F7" s="265">
        <v>10.799999999999999</v>
      </c>
      <c r="G7" s="262">
        <f t="shared" ref="G7:G10" si="0">F7*0.9</f>
        <v>9.7199999999999989</v>
      </c>
      <c r="H7" s="226">
        <v>24</v>
      </c>
      <c r="I7" s="205">
        <f>G7*H7</f>
        <v>233.27999999999997</v>
      </c>
      <c r="J7" s="180"/>
      <c r="K7" s="134">
        <f>I7*J7</f>
        <v>0</v>
      </c>
      <c r="L7" s="85"/>
      <c r="M7" s="104">
        <v>24</v>
      </c>
      <c r="N7" s="85"/>
      <c r="O7" s="85"/>
      <c r="P7" s="85"/>
      <c r="Q7" s="85"/>
      <c r="R7" s="85"/>
      <c r="S7" s="89"/>
    </row>
    <row r="8" spans="1:21" s="49" customFormat="1" ht="144" customHeight="1" x14ac:dyDescent="0.2">
      <c r="A8" s="55"/>
      <c r="B8" s="55" t="s">
        <v>203</v>
      </c>
      <c r="C8" s="55" t="s">
        <v>204</v>
      </c>
      <c r="D8" s="198">
        <v>885093009068</v>
      </c>
      <c r="E8" s="51">
        <v>15.99</v>
      </c>
      <c r="F8" s="265">
        <v>8.64</v>
      </c>
      <c r="G8" s="262">
        <f t="shared" si="0"/>
        <v>7.7760000000000007</v>
      </c>
      <c r="H8" s="98">
        <v>36</v>
      </c>
      <c r="I8" s="205">
        <f t="shared" ref="I8:I10" si="1">G8*H8</f>
        <v>279.93600000000004</v>
      </c>
      <c r="J8" s="180"/>
      <c r="K8" s="134">
        <f>I8*J8</f>
        <v>0</v>
      </c>
      <c r="L8" s="85"/>
      <c r="M8" s="104">
        <v>36</v>
      </c>
      <c r="N8" s="85"/>
      <c r="O8" s="85"/>
      <c r="P8" s="85"/>
      <c r="Q8" s="85"/>
      <c r="R8" s="85"/>
      <c r="S8" s="89"/>
    </row>
    <row r="9" spans="1:21" s="49" customFormat="1" ht="144" customHeight="1" x14ac:dyDescent="0.2">
      <c r="A9" s="55"/>
      <c r="B9" s="55" t="s">
        <v>205</v>
      </c>
      <c r="C9" s="55" t="s">
        <v>206</v>
      </c>
      <c r="D9" s="198">
        <v>885093009259</v>
      </c>
      <c r="E9" s="51">
        <v>9.99</v>
      </c>
      <c r="F9" s="265">
        <v>5.3999999999999995</v>
      </c>
      <c r="G9" s="262">
        <f t="shared" si="0"/>
        <v>4.8599999999999994</v>
      </c>
      <c r="H9" s="98">
        <v>36</v>
      </c>
      <c r="I9" s="205">
        <f t="shared" si="1"/>
        <v>174.95999999999998</v>
      </c>
      <c r="J9" s="180"/>
      <c r="K9" s="134">
        <f>I9*J9</f>
        <v>0</v>
      </c>
      <c r="L9" s="85"/>
      <c r="M9" s="104">
        <v>36</v>
      </c>
      <c r="N9" s="85"/>
      <c r="O9" s="85"/>
      <c r="P9" s="85"/>
      <c r="Q9" s="85"/>
      <c r="R9" s="85"/>
      <c r="S9" s="89"/>
    </row>
    <row r="10" spans="1:21" s="49" customFormat="1" ht="144" customHeight="1" x14ac:dyDescent="0.2">
      <c r="A10" s="55"/>
      <c r="B10" s="55" t="s">
        <v>207</v>
      </c>
      <c r="C10" s="55" t="s">
        <v>208</v>
      </c>
      <c r="E10" s="51">
        <f>(E8*48)+(E9*18)</f>
        <v>947.33999999999992</v>
      </c>
      <c r="F10" s="265">
        <v>511.92</v>
      </c>
      <c r="G10" s="262">
        <f t="shared" si="0"/>
        <v>460.72800000000001</v>
      </c>
      <c r="H10" s="98">
        <v>1</v>
      </c>
      <c r="I10" s="205">
        <f t="shared" si="1"/>
        <v>460.72800000000001</v>
      </c>
      <c r="J10" s="180"/>
      <c r="K10" s="134">
        <f>I10*J10</f>
        <v>0</v>
      </c>
      <c r="L10" s="85"/>
      <c r="M10" s="104">
        <v>1</v>
      </c>
      <c r="N10" s="85"/>
      <c r="O10" s="85"/>
      <c r="P10" s="85"/>
      <c r="Q10" s="85"/>
      <c r="R10" s="85"/>
      <c r="S10" s="89"/>
    </row>
    <row r="11" spans="1:21" s="49" customFormat="1" ht="54" customHeight="1" x14ac:dyDescent="0.2">
      <c r="A11" s="56" t="s">
        <v>209</v>
      </c>
      <c r="B11" s="19"/>
      <c r="C11" s="19"/>
      <c r="D11" s="57"/>
      <c r="E11" s="51"/>
      <c r="F11" s="265"/>
      <c r="G11" s="51"/>
      <c r="H11" s="51"/>
      <c r="I11" s="57"/>
      <c r="J11" s="150"/>
      <c r="K11"/>
      <c r="L11" s="85"/>
      <c r="M11" s="104"/>
      <c r="N11" s="85"/>
      <c r="O11" s="85"/>
      <c r="P11" s="85"/>
      <c r="Q11" s="85"/>
      <c r="R11" s="85"/>
      <c r="S11" s="89"/>
    </row>
    <row r="12" spans="1:21" s="21" customFormat="1" ht="17" customHeight="1" x14ac:dyDescent="0.2">
      <c r="A12" s="27"/>
      <c r="B12" s="48"/>
      <c r="C12" s="19"/>
      <c r="D12" s="42"/>
      <c r="E12" s="33"/>
      <c r="F12" s="265"/>
      <c r="G12" s="51"/>
      <c r="H12" s="51"/>
      <c r="I12" s="102"/>
      <c r="J12" s="150"/>
      <c r="K12"/>
      <c r="L12" s="85"/>
      <c r="M12" s="104"/>
      <c r="N12" s="85"/>
      <c r="O12" s="85"/>
      <c r="P12" s="85"/>
      <c r="Q12" s="85"/>
      <c r="R12" s="85"/>
      <c r="S12" s="89"/>
    </row>
    <row r="13" spans="1:21" ht="16" x14ac:dyDescent="0.2">
      <c r="A13"/>
      <c r="B13" s="44"/>
      <c r="J13" s="150"/>
      <c r="K13"/>
      <c r="S13" s="86"/>
    </row>
    <row r="14" spans="1:21" s="2" customFormat="1" x14ac:dyDescent="0.2">
      <c r="B14" s="44"/>
      <c r="D14" s="43"/>
      <c r="E14" s="34"/>
      <c r="F14" s="1"/>
      <c r="G14" s="1"/>
      <c r="H14" s="1"/>
      <c r="I14" s="103"/>
      <c r="J14" s="141"/>
      <c r="K14" s="141"/>
      <c r="L14"/>
      <c r="M14" s="105"/>
      <c r="N14"/>
      <c r="O14"/>
      <c r="P14"/>
      <c r="Q14"/>
      <c r="R14"/>
      <c r="S14" s="86"/>
      <c r="T14"/>
      <c r="U14"/>
    </row>
    <row r="15" spans="1:21" s="2" customFormat="1" ht="16" x14ac:dyDescent="0.2">
      <c r="B15" s="44"/>
      <c r="D15" s="43"/>
      <c r="E15" s="34"/>
      <c r="F15" s="1"/>
      <c r="G15" s="1"/>
      <c r="H15" s="1"/>
      <c r="I15" s="103"/>
      <c r="J15" s="158"/>
      <c r="K15" s="158"/>
      <c r="L15"/>
      <c r="M15" s="105"/>
      <c r="N15"/>
      <c r="O15"/>
      <c r="P15"/>
      <c r="Q15"/>
      <c r="R15"/>
      <c r="S15" s="86"/>
      <c r="T15"/>
      <c r="U15"/>
    </row>
    <row r="16" spans="1:21" s="2" customFormat="1" x14ac:dyDescent="0.2">
      <c r="B16" s="44"/>
      <c r="D16" s="43"/>
      <c r="E16" s="34"/>
      <c r="F16" s="1"/>
      <c r="G16" s="1"/>
      <c r="H16" s="1"/>
      <c r="I16" s="103"/>
      <c r="J16" s="157"/>
      <c r="K16" s="157"/>
      <c r="L16"/>
      <c r="M16" s="105"/>
      <c r="N16"/>
      <c r="O16"/>
      <c r="P16"/>
      <c r="Q16"/>
      <c r="R16"/>
      <c r="S16" s="86"/>
      <c r="T16"/>
      <c r="U16"/>
    </row>
    <row r="17" spans="2:21" s="2" customFormat="1" x14ac:dyDescent="0.2">
      <c r="B17" s="44"/>
      <c r="D17" s="43"/>
      <c r="E17" s="34"/>
      <c r="F17" s="1"/>
      <c r="G17" s="1"/>
      <c r="H17" s="1"/>
      <c r="I17" s="103"/>
      <c r="J17" s="157"/>
      <c r="K17" s="157"/>
      <c r="L17"/>
      <c r="M17" s="105"/>
      <c r="N17"/>
      <c r="O17"/>
      <c r="P17"/>
      <c r="Q17"/>
      <c r="R17"/>
      <c r="S17" s="86"/>
      <c r="T17"/>
      <c r="U17"/>
    </row>
    <row r="18" spans="2:21" s="2" customFormat="1" x14ac:dyDescent="0.2">
      <c r="B18" s="44"/>
      <c r="D18" s="43"/>
      <c r="E18" s="34"/>
      <c r="F18" s="1"/>
      <c r="G18" s="1"/>
      <c r="H18" s="1"/>
      <c r="I18" s="103"/>
      <c r="J18" s="157"/>
      <c r="K18" s="157"/>
      <c r="L18"/>
      <c r="M18" s="105"/>
      <c r="N18"/>
      <c r="O18"/>
      <c r="P18"/>
      <c r="Q18"/>
      <c r="R18"/>
      <c r="S18" s="86"/>
      <c r="T18"/>
      <c r="U18"/>
    </row>
    <row r="19" spans="2:21" x14ac:dyDescent="0.2">
      <c r="S19" s="86"/>
    </row>
    <row r="20" spans="2:21" x14ac:dyDescent="0.2">
      <c r="S20" s="86"/>
    </row>
    <row r="21" spans="2:21" x14ac:dyDescent="0.2">
      <c r="S21" s="86"/>
    </row>
    <row r="22" spans="2:21" x14ac:dyDescent="0.2">
      <c r="S22" s="86"/>
    </row>
    <row r="23" spans="2:21" x14ac:dyDescent="0.2">
      <c r="S23" s="86"/>
    </row>
    <row r="24" spans="2:21" x14ac:dyDescent="0.2">
      <c r="S24" s="86"/>
    </row>
    <row r="25" spans="2:21" x14ac:dyDescent="0.2">
      <c r="S25" s="86"/>
    </row>
    <row r="26" spans="2:21" x14ac:dyDescent="0.2">
      <c r="S26" s="86"/>
    </row>
    <row r="27" spans="2:21" x14ac:dyDescent="0.2">
      <c r="S27" s="86"/>
    </row>
    <row r="28" spans="2:21" x14ac:dyDescent="0.2">
      <c r="S28" s="86"/>
    </row>
    <row r="29" spans="2:21" x14ac:dyDescent="0.2">
      <c r="S29" s="86"/>
    </row>
    <row r="30" spans="2:21" x14ac:dyDescent="0.2">
      <c r="S30" s="86"/>
    </row>
    <row r="31" spans="2:21" x14ac:dyDescent="0.2">
      <c r="S31" s="86"/>
    </row>
  </sheetData>
  <mergeCells count="3">
    <mergeCell ref="J5:K5"/>
    <mergeCell ref="A2:A3"/>
    <mergeCell ref="B2:C3"/>
  </mergeCells>
  <conditionalFormatting sqref="J7:J10">
    <cfRule type="cellIs" dxfId="0" priority="1" operator="greaterThan">
      <formula>0</formula>
    </cfRule>
  </conditionalFormatting>
  <printOptions gridLines="1"/>
  <pageMargins left="0.70866141732283505" right="0.70866141732283505" top="0.74803149606299202" bottom="0.74803149606299202" header="0.31496062992126" footer="0.31496062992126"/>
  <pageSetup scale="5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candles-TOTAL</vt:lpstr>
      <vt:lpstr>table-partyware</vt:lpstr>
      <vt:lpstr>balloons</vt:lpstr>
      <vt:lpstr>LED Lights</vt:lpstr>
      <vt:lpstr>Cocktail Napkins</vt:lpstr>
      <vt:lpstr>Drips</vt:lpstr>
      <vt:lpstr>ecogo</vt:lpstr>
      <vt:lpstr>balloons!Print_Area</vt:lpstr>
      <vt:lpstr>'candles-TOTAL'!Print_Area</vt:lpstr>
      <vt:lpstr>'Cocktail Napkins'!Print_Area</vt:lpstr>
      <vt:lpstr>Drips!Print_Area</vt:lpstr>
      <vt:lpstr>ecogo!Print_Area</vt:lpstr>
      <vt:lpstr>'LED Lights'!Print_Area</vt:lpstr>
      <vt:lpstr>'table-partyware'!Print_Area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Brenda Bedard</cp:lastModifiedBy>
  <cp:lastPrinted>2019-01-08T20:33:05Z</cp:lastPrinted>
  <dcterms:created xsi:type="dcterms:W3CDTF">2013-07-16T19:30:13Z</dcterms:created>
  <dcterms:modified xsi:type="dcterms:W3CDTF">2025-03-14T00:51:00Z</dcterms:modified>
</cp:coreProperties>
</file>