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nl" ContentType="image/png"/>
  <Default Extension="png" ContentType="image/png"/>
  <Default Extension="rels" ContentType="application/vnd.openxmlformats-package.relationships+xml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worksheets/sheet4.xml" ContentType="application/vnd.openxmlformats-officedocument.spreadsheetml.worksheet+xml"/>
  <Override PartName="/xl/worksheets/sheet5.xml" ContentType="application/vnd.openxmlformats-officedocument.spreadsheetml.worksheet+xml"/>
  <Override PartName="/xl/worksheets/sheet6.xml" ContentType="application/vnd.openxmlformats-officedocument.spreadsheetml.worksheet+xml"/>
  <Override PartName="/xl/worksheets/sheet7.xml" ContentType="application/vnd.openxmlformats-officedocument.spreadsheetml.worksheet+xml"/>
  <Override PartName="/xl/worksheets/sheet8.xml" ContentType="application/vnd.openxmlformats-officedocument.spreadsheetml.worksheet+xml"/>
  <Override PartName="/xl/worksheets/sheet9.xml" ContentType="application/vnd.openxmlformats-officedocument.spreadsheetml.worksheet+xml"/>
  <Override PartName="/xl/worksheets/sheet10.xml" ContentType="application/vnd.openxmlformats-officedocument.spreadsheetml.worksheet+xml"/>
  <Override PartName="/xl/worksheets/sheet11.xml" ContentType="application/vnd.openxmlformats-officedocument.spreadsheetml.worksheet+xml"/>
  <Override PartName="/xl/worksheets/sheet12.xml" ContentType="application/vnd.openxmlformats-officedocument.spreadsheetml.worksheet+xml"/>
  <Override PartName="/xl/externalLinks/externalLink1.xml" ContentType="application/vnd.openxmlformats-officedocument.spreadsheetml.externalLink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metadata.xml" ContentType="application/vnd.openxmlformats-officedocument.spreadsheetml.sheetMetadata+xml"/>
  <Override PartName="/xl/richData/rdRichValueWebImage.xml" ContentType="application/vnd.ms-excel.rdrichvaluewebimage+xml"/>
  <Override PartName="/xl/media/image2.nl" ContentType="image/jpeg"/>
  <Override PartName="/xl/media/image10.nl" ContentType="image/jpeg"/>
  <Override PartName="/xl/media/image22.nl" ContentType="image/jpeg"/>
  <Override PartName="/xl/media/image26.nl" ContentType="image/jpeg"/>
  <Override PartName="/xl/media/image27.nl" ContentType="image/jpeg"/>
  <Override PartName="/xl/media/image32.nl" ContentType="image/jpeg"/>
  <Override PartName="/xl/media/image36.nl" ContentType="image/jpeg"/>
  <Override PartName="/xl/media/image39.nl" ContentType="image/jpeg"/>
  <Override PartName="/xl/media/image40.nl" ContentType="image/jpeg"/>
  <Override PartName="/xl/media/image54.nl" ContentType="image/jpeg"/>
  <Override PartName="/xl/media/image56.nl" ContentType="image/jpeg"/>
  <Override PartName="/xl/media/image60.nl" ContentType="image/jpeg"/>
  <Override PartName="/xl/media/image61.nl" ContentType="image/jpeg"/>
  <Override PartName="/xl/media/image62.nl" ContentType="image/jpeg"/>
  <Override PartName="/xl/media/image63.nl" ContentType="image/jpeg"/>
  <Override PartName="/xl/media/image69.nl" ContentType="image/jpeg"/>
  <Override PartName="/xl/media/image71.nl" ContentType="image/jpeg"/>
  <Override PartName="/xl/media/image75.nl" ContentType="image/jpeg"/>
  <Override PartName="/xl/media/image77.nl" ContentType="image/jpeg"/>
  <Override PartName="/xl/media/image78.nl" ContentType="image/jpeg"/>
  <Override PartName="/xl/media/image79.nl" ContentType="image/jpeg"/>
  <Override PartName="/xl/media/image80.nl" ContentType="image/jpeg"/>
  <Override PartName="/xl/media/image81.nl" ContentType="image/jpeg"/>
  <Override PartName="/xl/media/image83.nl" ContentType="image/jpeg"/>
  <Override PartName="/xl/media/image95.nl" ContentType="image/jpeg"/>
  <Override PartName="/xl/media/image104.nl" ContentType="image/jpeg"/>
  <Override PartName="/xl/media/image108.nl" ContentType="image/jpeg"/>
  <Override PartName="/xl/media/image112.nl" ContentType="image/jpeg"/>
  <Override PartName="/xl/media/image113.nl" ContentType="image/jpeg"/>
  <Override PartName="/xl/media/image114.nl" ContentType="image/jpeg"/>
  <Override PartName="/xl/media/image121.nl" ContentType="image/jpeg"/>
  <Override PartName="/xl/media/image129.nl" ContentType="image/jpeg"/>
  <Override PartName="/xl/media/image131.nl" ContentType="image/jpeg"/>
  <Override PartName="/xl/media/image132.nl" ContentType="image/jpeg"/>
  <Override PartName="/xl/media/image133.nl" ContentType="image/jpeg"/>
  <Override PartName="/xl/media/image134.nl" ContentType="image/jpeg"/>
  <Override PartName="/xl/media/image135.nl" ContentType="image/jpeg"/>
  <Override PartName="/xl/media/image136.nl" ContentType="image/jpeg"/>
  <Override PartName="/xl/media/image140.nl" ContentType="image/jpeg"/>
  <Override PartName="/xl/media/image141.nl" ContentType="image/jpeg"/>
  <Override PartName="/xl/media/image142.nl" ContentType="image/jpeg"/>
  <Override PartName="/xl/media/image143.nl" ContentType="image/jpeg"/>
  <Override PartName="/xl/media/image144.nl" ContentType="image/jpeg"/>
  <Override PartName="/xl/media/image145.nl" ContentType="image/jpeg"/>
  <Override PartName="/xl/media/image146.nl" ContentType="image/jpeg"/>
  <Override PartName="/xl/media/image147.nl" ContentType="image/jpeg"/>
  <Override PartName="/xl/media/image148.nl" ContentType="image/jpeg"/>
  <Override PartName="/xl/media/image149.nl" ContentType="image/jpeg"/>
  <Override PartName="/xl/media/image150.nl" ContentType="image/jpeg"/>
  <Override PartName="/xl/media/image153.nl" ContentType="image/jpeg"/>
  <Override PartName="/xl/media/image154.nl" ContentType="image/jpeg"/>
  <Override PartName="/xl/media/image155.nl" ContentType="image/jpeg"/>
  <Override PartName="/xl/media/image156.nl" ContentType="image/jpeg"/>
  <Override PartName="/xl/media/image158.nl" ContentType="image/jpeg"/>
  <Override PartName="/xl/media/image159.nl" ContentType="image/jpeg"/>
  <Override PartName="/xl/media/image160.nl" ContentType="image/jpeg"/>
  <Override PartName="/xl/media/image161.nl" ContentType="image/jpeg"/>
  <Override PartName="/xl/media/image162.nl" ContentType="image/jpeg"/>
  <Override PartName="/xl/media/image163.nl" ContentType="image/jpeg"/>
  <Override PartName="/xl/media/image164.nl" ContentType="image/jpeg"/>
  <Override PartName="/xl/media/image165.nl" ContentType="image/jpeg"/>
  <Override PartName="/xl/media/image166.nl" ContentType="image/jpeg"/>
  <Override PartName="/xl/media/image167.nl" ContentType="image/jpeg"/>
  <Override PartName="/xl/media/image168.nl" ContentType="image/jpeg"/>
  <Override PartName="/xl/media/image169.nl" ContentType="image/jpeg"/>
  <Override PartName="/xl/media/image170.nl" ContentType="image/jpeg"/>
  <Override PartName="/xl/media/image171.nl" ContentType="image/jpeg"/>
  <Override PartName="/xl/media/image173.nl" ContentType="image/jpeg"/>
  <Override PartName="/xl/media/image174.nl" ContentType="image/jpeg"/>
  <Override PartName="/xl/media/image175.nl" ContentType="image/jpeg"/>
  <Override PartName="/xl/media/image176.nl" ContentType="image/jpeg"/>
  <Override PartName="/xl/media/image177.nl" ContentType="image/jpeg"/>
  <Override PartName="/xl/media/image178.nl" ContentType="image/jpeg"/>
  <Override PartName="/xl/media/image179.nl" ContentType="image/jpeg"/>
  <Override PartName="/xl/media/image180.nl" ContentType="image/jpeg"/>
  <Override PartName="/xl/media/image182.nl" ContentType="image/jpeg"/>
  <Override PartName="/xl/media/image183.nl" ContentType="image/jpeg"/>
  <Override PartName="/xl/media/image186.nl" ContentType="image/jpeg"/>
  <Override PartName="/xl/media/image187.nl" ContentType="image/jpeg"/>
  <Override PartName="/xl/media/image188.nl" ContentType="image/jpeg"/>
  <Override PartName="/xl/media/image189.nl" ContentType="image/jpeg"/>
  <Override PartName="/xl/media/image205.nl" ContentType="image/jpeg"/>
  <Override PartName="/xl/media/image207.nl" ContentType="image/jpeg"/>
  <Override PartName="/xl/media/image210.nl" ContentType="image/jpeg"/>
  <Override PartName="/xl/media/image216.nl" ContentType="image/jpeg"/>
  <Override PartName="/xl/media/image221.nl" ContentType="image/jpeg"/>
  <Override PartName="/xl/media/image222.nl" ContentType="image/jpeg"/>
  <Override PartName="/xl/media/image229.nl" ContentType="image/jpeg"/>
  <Override PartName="/xl/media/image230.nl" ContentType="image/jpeg"/>
  <Override PartName="/xl/media/image232.nl" ContentType="image/jpeg"/>
  <Override PartName="/xl/media/image238.nl" ContentType="image/jpeg"/>
  <Override PartName="/xl/media/image239.nl" ContentType="image/jpeg"/>
  <Override PartName="/xl/media/image240.nl" ContentType="image/jpeg"/>
  <Override PartName="/xl/media/image242.nl" ContentType="image/jpeg"/>
  <Override PartName="/xl/media/image243.nl" ContentType="image/jpeg"/>
  <Override PartName="/xl/media/image244.nl" ContentType="image/jpeg"/>
  <Override PartName="/xl/media/image247.nl" ContentType="image/jpeg"/>
  <Override PartName="/xl/media/image248.nl" ContentType="image/jpeg"/>
  <Override PartName="/xl/media/image249.nl" ContentType="image/jpeg"/>
  <Override PartName="/xl/media/image250.nl" ContentType="image/jpeg"/>
  <Override PartName="/xl/media/image253.nl" ContentType="image/jpeg"/>
  <Override PartName="/xl/media/image254.nl" ContentType="image/jpeg"/>
  <Override PartName="/xl/media/image255.nl" ContentType="image/jpeg"/>
  <Override PartName="/xl/media/image264.nl" ContentType="image/jpeg"/>
  <Override PartName="/xl/media/image268.nl" ContentType="image/jpeg"/>
  <Override PartName="/xl/media/image270.nl" ContentType="image/jpeg"/>
  <Override PartName="/xl/media/image271.nl" ContentType="image/jpeg"/>
  <Override PartName="/xl/media/image272.nl" ContentType="image/jpeg"/>
  <Override PartName="/xl/media/image273.nl" ContentType="image/jpeg"/>
  <Override PartName="/xl/media/image274.nl" ContentType="image/jpeg"/>
  <Override PartName="/xl/media/image275.nl" ContentType="image/jpeg"/>
  <Override PartName="/xl/media/image276.nl" ContentType="image/jpeg"/>
  <Override PartName="/xl/media/image279.nl" ContentType="image/jpeg"/>
  <Override PartName="/xl/media/image281.nl" ContentType="image/jpeg"/>
  <Override PartName="/xl/media/image282.nl" ContentType="image/jpeg"/>
  <Override PartName="/xl/media/image283.nl" ContentType="image/jpeg"/>
  <Override PartName="/xl/media/image284.nl" ContentType="image/jpeg"/>
  <Override PartName="/xl/media/image285.nl" ContentType="image/jpeg"/>
  <Override PartName="/xl/richData/richValueRel.xml" ContentType="application/vnd.ms-excel.richvaluerel+xml"/>
  <Override PartName="/xl/richData/rdrichvalue.xml" ContentType="application/vnd.ms-excel.rdrichvalue+xml"/>
  <Override PartName="/xl/richData/rdrichvaluestructure.xml" ContentType="application/vnd.ms-excel.rdrichvaluestructure+xml"/>
  <Override PartName="/xl/richData/rdRichValueTypes.xml" ContentType="application/vnd.ms-excel.rdrichvaluetypes+xml"/>
  <Override PartName="/xl/drawings/drawing1.xml" ContentType="application/vnd.openxmlformats-officedocument.drawing+xml"/>
  <Override PartName="/xl/calcChain.xml" ContentType="application/vnd.openxmlformats-officedocument.spreadsheetml.calcChain+xml"/>
  <Override PartName="/customXml/itemProps1.xml" ContentType="application/vnd.openxmlformats-officedocument.customXmlProperties+xml"/>
  <Override PartName="/customXml/itemProps2.xml" ContentType="application/vnd.openxmlformats-officedocument.customXmlProperties+xml"/>
  <Override PartName="/customXml/itemProps3.xml" ContentType="application/vnd.openxmlformats-officedocument.customXmlProperties+xml"/>
  <Override PartName="/docProps/core.xml" ContentType="application/vnd.openxmlformats-package.core-properties+xml"/>
  <Override PartName="/docProps/app.xml" ContentType="application/vnd.openxmlformats-officedocument.extended-properties+xml"/>
  <Override PartName="/docProps/custom.xml" ContentType="application/vnd.openxmlformats-officedocument.custom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Relationship Id="rId4" Type="http://schemas.openxmlformats.org/officeDocument/2006/relationships/custom-properties" Target="docProps/custom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xmlns:xr="http://schemas.microsoft.com/office/spreadsheetml/2014/revision" xmlns:xr6="http://schemas.microsoft.com/office/spreadsheetml/2016/revision6" xmlns:xr10="http://schemas.microsoft.com/office/spreadsheetml/2016/revision10" xmlns:xr2="http://schemas.microsoft.com/office/spreadsheetml/2015/revision2" mc:Ignorable="x15 xr xr6 xr10 xr2">
  <fileVersion appName="xl" lastEdited="7" lowestEdited="7" rupBuild="28324"/>
  <workbookPr defaultThemeVersion="202300"/>
  <mc:AlternateContent xmlns:mc="http://schemas.openxmlformats.org/markup-compatibility/2006">
    <mc:Choice Requires="x15">
      <x15ac:absPath xmlns:x15ac="http://schemas.microsoft.com/office/spreadsheetml/2010/11/ac" url="https://alefpackaging.sharepoint.com/sites/Alef/Shared Documents/Documents/Trade Shows/PFA/"/>
    </mc:Choice>
  </mc:AlternateContent>
  <xr:revisionPtr revIDLastSave="5" documentId="8_{790D2447-C49E-4BBA-9B1C-5706EC5F4BDA}" xr6:coauthVersionLast="47" xr6:coauthVersionMax="47" xr10:uidLastSave="{53E0B598-91E0-4999-8F3B-DCA414ACCD59}"/>
  <bookViews>
    <workbookView xWindow="-28920" yWindow="30" windowWidth="29040" windowHeight="15720" tabRatio="795" xr2:uid="{7E02BF89-28B3-4F8E-9FD0-4155B4431896}"/>
  </bookViews>
  <sheets>
    <sheet name="Customer Information" sheetId="1" r:id="rId1"/>
    <sheet name="Wearables" sheetId="2" r:id="rId2"/>
    <sheet name="Value Packs" sheetId="4" r:id="rId3"/>
    <sheet name="Paper Gift Bags" sheetId="3" r:id="rId4"/>
    <sheet name="Tissue Paper" sheetId="5" r:id="rId5"/>
    <sheet name="Gift Tags, Cards, Ribbon" sheetId="6" r:id="rId6"/>
    <sheet name="Stockings" sheetId="9" r:id="rId7"/>
    <sheet name="Decorative Bows" sheetId="10" r:id="rId8"/>
    <sheet name="Tinsel Decor" sheetId="13" r:id="rId9"/>
    <sheet name="Metal and Fabric Decor" sheetId="15" r:id="rId10"/>
    <sheet name="Coffee Cups, Tins and Treat" sheetId="17" r:id="rId11"/>
    <sheet name="Additional" sheetId="18" r:id="rId12"/>
  </sheets>
  <externalReferences>
    <externalReference r:id="rId13"/>
  </externalReferences>
  <calcPr calcId="191029"/>
  <extLst>
    <ext xmlns:x15="http://schemas.microsoft.com/office/spreadsheetml/2010/11/main" uri="{140A7094-0E35-4892-8432-C4D2E57EDEB5}">
      <x15:workbookPr chartTrackingRefBase="1"/>
    </ex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  <xcalcf:feature name="microsoft.com:LAMBDA_WF"/>
        <xcalcf:feature name="microsoft.com:ARRAYTEXT_WF"/>
      </xcalcf:calcFeatures>
    </ext>
  </extLst>
</workbook>
</file>

<file path=xl/calcChain.xml><?xml version="1.0" encoding="utf-8"?>
<calcChain xmlns="http://schemas.openxmlformats.org/spreadsheetml/2006/main">
  <c r="I50" i="2" l="1"/>
  <c r="H38" i="2"/>
  <c r="J38" i="2" s="1"/>
  <c r="I38" i="2"/>
  <c r="H39" i="2"/>
  <c r="J39" i="2" s="1"/>
  <c r="I39" i="2"/>
  <c r="H36" i="2"/>
  <c r="J36" i="2" s="1"/>
  <c r="I36" i="2"/>
  <c r="F31" i="1" l="1"/>
  <c r="D31" i="1"/>
  <c r="B31" i="1"/>
  <c r="F30" i="1"/>
  <c r="D30" i="1"/>
  <c r="B30" i="1"/>
  <c r="F29" i="1"/>
  <c r="D29" i="1"/>
  <c r="B29" i="1"/>
  <c r="F28" i="1"/>
  <c r="D28" i="1"/>
  <c r="B28" i="1"/>
  <c r="F27" i="1"/>
  <c r="D27" i="1"/>
  <c r="B27" i="1"/>
  <c r="D26" i="1"/>
  <c r="B26" i="1"/>
  <c r="F24" i="1"/>
  <c r="D24" i="1"/>
  <c r="B24" i="1"/>
  <c r="F23" i="1"/>
  <c r="D23" i="1"/>
  <c r="B23" i="1"/>
  <c r="F22" i="1"/>
  <c r="D22" i="1"/>
  <c r="B22" i="1"/>
  <c r="F21" i="1"/>
  <c r="D21" i="1"/>
  <c r="B21" i="1"/>
  <c r="E38" i="18" l="1"/>
  <c r="I37" i="18"/>
  <c r="H37" i="18"/>
  <c r="J37" i="18" s="1"/>
  <c r="I36" i="18"/>
  <c r="H36" i="18"/>
  <c r="J36" i="18" s="1"/>
  <c r="J35" i="18"/>
  <c r="I35" i="18"/>
  <c r="H35" i="18"/>
  <c r="I34" i="18"/>
  <c r="H34" i="18"/>
  <c r="J34" i="18" s="1"/>
  <c r="I33" i="18"/>
  <c r="H33" i="18"/>
  <c r="J33" i="18" s="1"/>
  <c r="J32" i="18"/>
  <c r="I32" i="18"/>
  <c r="H32" i="18"/>
  <c r="I31" i="18"/>
  <c r="H31" i="18"/>
  <c r="J31" i="18" s="1"/>
  <c r="I30" i="18"/>
  <c r="H30" i="18"/>
  <c r="J30" i="18" s="1"/>
  <c r="I29" i="18"/>
  <c r="H29" i="18"/>
  <c r="J29" i="18" s="1"/>
  <c r="J28" i="18"/>
  <c r="I28" i="18"/>
  <c r="H28" i="18"/>
  <c r="I27" i="18"/>
  <c r="H27" i="18"/>
  <c r="J27" i="18" s="1"/>
  <c r="I26" i="18"/>
  <c r="H26" i="18"/>
  <c r="J26" i="18" s="1"/>
  <c r="I25" i="18"/>
  <c r="H25" i="18"/>
  <c r="J25" i="18" s="1"/>
  <c r="J24" i="18"/>
  <c r="I24" i="18"/>
  <c r="H24" i="18"/>
  <c r="I23" i="18"/>
  <c r="H23" i="18"/>
  <c r="J23" i="18" s="1"/>
  <c r="I22" i="18"/>
  <c r="H22" i="18"/>
  <c r="J22" i="18" s="1"/>
  <c r="I21" i="18"/>
  <c r="H21" i="18"/>
  <c r="J21" i="18" s="1"/>
  <c r="J20" i="18"/>
  <c r="I20" i="18"/>
  <c r="H20" i="18"/>
  <c r="I19" i="18"/>
  <c r="H19" i="18"/>
  <c r="J19" i="18" s="1"/>
  <c r="I18" i="18"/>
  <c r="H18" i="18"/>
  <c r="J18" i="18" s="1"/>
  <c r="I17" i="18"/>
  <c r="H17" i="18"/>
  <c r="J17" i="18" s="1"/>
  <c r="J16" i="18"/>
  <c r="I16" i="18"/>
  <c r="H16" i="18"/>
  <c r="I15" i="18"/>
  <c r="H15" i="18"/>
  <c r="J15" i="18" s="1"/>
  <c r="I14" i="18"/>
  <c r="H14" i="18"/>
  <c r="J14" i="18" s="1"/>
  <c r="I13" i="18"/>
  <c r="H13" i="18"/>
  <c r="J13" i="18" s="1"/>
  <c r="J12" i="18"/>
  <c r="I12" i="18"/>
  <c r="H12" i="18"/>
  <c r="I11" i="18"/>
  <c r="H11" i="18"/>
  <c r="J11" i="18" s="1"/>
  <c r="I10" i="18"/>
  <c r="H10" i="18"/>
  <c r="J10" i="18" s="1"/>
  <c r="I9" i="18"/>
  <c r="H9" i="18"/>
  <c r="J9" i="18" s="1"/>
  <c r="J8" i="18"/>
  <c r="I8" i="18"/>
  <c r="H8" i="18"/>
  <c r="I7" i="18"/>
  <c r="H7" i="18"/>
  <c r="J7" i="18" s="1"/>
  <c r="I6" i="18"/>
  <c r="H6" i="18"/>
  <c r="J6" i="18" s="1"/>
  <c r="I5" i="18"/>
  <c r="H5" i="18"/>
  <c r="J5" i="18" s="1"/>
  <c r="J4" i="18"/>
  <c r="I4" i="18"/>
  <c r="H4" i="18"/>
  <c r="I3" i="18"/>
  <c r="H3" i="18"/>
  <c r="J3" i="18" s="1"/>
  <c r="J38" i="17"/>
  <c r="I38" i="17"/>
  <c r="H4" i="17"/>
  <c r="H5" i="17"/>
  <c r="H6" i="17"/>
  <c r="H7" i="17"/>
  <c r="H8" i="17"/>
  <c r="H9" i="17"/>
  <c r="H10" i="17"/>
  <c r="J10" i="17" s="1"/>
  <c r="H11" i="17"/>
  <c r="J11" i="17" s="1"/>
  <c r="H12" i="17"/>
  <c r="H13" i="17"/>
  <c r="H14" i="17"/>
  <c r="H15" i="17"/>
  <c r="H16" i="17"/>
  <c r="H17" i="17"/>
  <c r="H18" i="17"/>
  <c r="J18" i="17" s="1"/>
  <c r="H19" i="17"/>
  <c r="J19" i="17" s="1"/>
  <c r="H20" i="17"/>
  <c r="H21" i="17"/>
  <c r="H22" i="17"/>
  <c r="H23" i="17"/>
  <c r="H24" i="17"/>
  <c r="H25" i="17"/>
  <c r="H26" i="17"/>
  <c r="J26" i="17" s="1"/>
  <c r="H27" i="17"/>
  <c r="J27" i="17" s="1"/>
  <c r="H28" i="17"/>
  <c r="H29" i="17"/>
  <c r="H30" i="17"/>
  <c r="H31" i="17"/>
  <c r="H32" i="17"/>
  <c r="H33" i="17"/>
  <c r="H34" i="17"/>
  <c r="J34" i="17" s="1"/>
  <c r="H35" i="17"/>
  <c r="J35" i="17" s="1"/>
  <c r="H36" i="17"/>
  <c r="H37" i="17"/>
  <c r="J4" i="17"/>
  <c r="J5" i="17"/>
  <c r="J6" i="17"/>
  <c r="J7" i="17"/>
  <c r="J8" i="17"/>
  <c r="J9" i="17"/>
  <c r="J12" i="17"/>
  <c r="J13" i="17"/>
  <c r="J14" i="17"/>
  <c r="J15" i="17"/>
  <c r="J16" i="17"/>
  <c r="J17" i="17"/>
  <c r="J20" i="17"/>
  <c r="J21" i="17"/>
  <c r="J22" i="17"/>
  <c r="J23" i="17"/>
  <c r="J24" i="17"/>
  <c r="J25" i="17"/>
  <c r="J28" i="17"/>
  <c r="J29" i="17"/>
  <c r="J30" i="17"/>
  <c r="J31" i="17"/>
  <c r="J32" i="17"/>
  <c r="J33" i="17"/>
  <c r="J36" i="17"/>
  <c r="J37" i="17"/>
  <c r="I4" i="17"/>
  <c r="I5" i="17"/>
  <c r="I6" i="17"/>
  <c r="I7" i="17"/>
  <c r="I8" i="17"/>
  <c r="I9" i="17"/>
  <c r="I10" i="17"/>
  <c r="I11" i="17"/>
  <c r="I12" i="17"/>
  <c r="I13" i="17"/>
  <c r="I14" i="17"/>
  <c r="I15" i="17"/>
  <c r="I16" i="17"/>
  <c r="I17" i="17"/>
  <c r="I18" i="17"/>
  <c r="I19" i="17"/>
  <c r="I20" i="17"/>
  <c r="I21" i="17"/>
  <c r="I22" i="17"/>
  <c r="I23" i="17"/>
  <c r="I24" i="17"/>
  <c r="I25" i="17"/>
  <c r="I26" i="17"/>
  <c r="I27" i="17"/>
  <c r="I28" i="17"/>
  <c r="I29" i="17"/>
  <c r="I30" i="17"/>
  <c r="I31" i="17"/>
  <c r="I32" i="17"/>
  <c r="I33" i="17"/>
  <c r="I34" i="17"/>
  <c r="I35" i="17"/>
  <c r="I36" i="17"/>
  <c r="I37" i="17"/>
  <c r="J3" i="17"/>
  <c r="I3" i="17"/>
  <c r="H3" i="17"/>
  <c r="E38" i="17"/>
  <c r="E63" i="15"/>
  <c r="I63" i="15"/>
  <c r="J63" i="15"/>
  <c r="J4" i="15"/>
  <c r="J5" i="15"/>
  <c r="J6" i="15"/>
  <c r="J7" i="15"/>
  <c r="J8" i="15"/>
  <c r="J9" i="15"/>
  <c r="J10" i="15"/>
  <c r="J11" i="15"/>
  <c r="J12" i="15"/>
  <c r="J13" i="15"/>
  <c r="J14" i="15"/>
  <c r="J15" i="15"/>
  <c r="J16" i="15"/>
  <c r="J17" i="15"/>
  <c r="J18" i="15"/>
  <c r="J19" i="15"/>
  <c r="J20" i="15"/>
  <c r="J21" i="15"/>
  <c r="J22" i="15"/>
  <c r="J23" i="15"/>
  <c r="J24" i="15"/>
  <c r="J25" i="15"/>
  <c r="J26" i="15"/>
  <c r="J27" i="15"/>
  <c r="J28" i="15"/>
  <c r="J29" i="15"/>
  <c r="J30" i="15"/>
  <c r="J31" i="15"/>
  <c r="J32" i="15"/>
  <c r="J33" i="15"/>
  <c r="J34" i="15"/>
  <c r="J35" i="15"/>
  <c r="J36" i="15"/>
  <c r="J37" i="15"/>
  <c r="J38" i="15"/>
  <c r="J39" i="15"/>
  <c r="J40" i="15"/>
  <c r="J41" i="15"/>
  <c r="J42" i="15"/>
  <c r="J43" i="15"/>
  <c r="J44" i="15"/>
  <c r="J45" i="15"/>
  <c r="J46" i="15"/>
  <c r="J47" i="15"/>
  <c r="J48" i="15"/>
  <c r="J49" i="15"/>
  <c r="J50" i="15"/>
  <c r="J51" i="15"/>
  <c r="J52" i="15"/>
  <c r="J53" i="15"/>
  <c r="J54" i="15"/>
  <c r="J55" i="15"/>
  <c r="J56" i="15"/>
  <c r="J57" i="15"/>
  <c r="J58" i="15"/>
  <c r="J59" i="15"/>
  <c r="J60" i="15"/>
  <c r="J61" i="15"/>
  <c r="J62" i="15"/>
  <c r="I4" i="15"/>
  <c r="I5" i="15"/>
  <c r="I6" i="15"/>
  <c r="I7" i="15"/>
  <c r="I8" i="15"/>
  <c r="I9" i="15"/>
  <c r="I10" i="15"/>
  <c r="I11" i="15"/>
  <c r="I12" i="15"/>
  <c r="I13" i="15"/>
  <c r="I14" i="15"/>
  <c r="I15" i="15"/>
  <c r="I16" i="15"/>
  <c r="I17" i="15"/>
  <c r="I18" i="15"/>
  <c r="I19" i="15"/>
  <c r="I20" i="15"/>
  <c r="I21" i="15"/>
  <c r="I22" i="15"/>
  <c r="I23" i="15"/>
  <c r="I24" i="15"/>
  <c r="I25" i="15"/>
  <c r="I26" i="15"/>
  <c r="I27" i="15"/>
  <c r="I28" i="15"/>
  <c r="I29" i="15"/>
  <c r="I30" i="15"/>
  <c r="I31" i="15"/>
  <c r="I32" i="15"/>
  <c r="I33" i="15"/>
  <c r="I34" i="15"/>
  <c r="I35" i="15"/>
  <c r="I36" i="15"/>
  <c r="I37" i="15"/>
  <c r="I38" i="15"/>
  <c r="I39" i="15"/>
  <c r="I40" i="15"/>
  <c r="I41" i="15"/>
  <c r="I42" i="15"/>
  <c r="I43" i="15"/>
  <c r="I44" i="15"/>
  <c r="I45" i="15"/>
  <c r="I46" i="15"/>
  <c r="I47" i="15"/>
  <c r="I48" i="15"/>
  <c r="I49" i="15"/>
  <c r="I50" i="15"/>
  <c r="I51" i="15"/>
  <c r="I52" i="15"/>
  <c r="I53" i="15"/>
  <c r="I54" i="15"/>
  <c r="I55" i="15"/>
  <c r="I56" i="15"/>
  <c r="I57" i="15"/>
  <c r="I58" i="15"/>
  <c r="I59" i="15"/>
  <c r="I60" i="15"/>
  <c r="I61" i="15"/>
  <c r="I62" i="15"/>
  <c r="J3" i="15"/>
  <c r="I3" i="15"/>
  <c r="H4" i="15"/>
  <c r="H5" i="15"/>
  <c r="H6" i="15"/>
  <c r="H7" i="15"/>
  <c r="H8" i="15"/>
  <c r="H9" i="15"/>
  <c r="H10" i="15"/>
  <c r="H11" i="15"/>
  <c r="H12" i="15"/>
  <c r="H13" i="15"/>
  <c r="H14" i="15"/>
  <c r="H15" i="15"/>
  <c r="H16" i="15"/>
  <c r="H17" i="15"/>
  <c r="H18" i="15"/>
  <c r="H19" i="15"/>
  <c r="H20" i="15"/>
  <c r="H21" i="15"/>
  <c r="H22" i="15"/>
  <c r="H23" i="15"/>
  <c r="H24" i="15"/>
  <c r="H25" i="15"/>
  <c r="H26" i="15"/>
  <c r="H27" i="15"/>
  <c r="H28" i="15"/>
  <c r="H29" i="15"/>
  <c r="H30" i="15"/>
  <c r="H31" i="15"/>
  <c r="H32" i="15"/>
  <c r="H33" i="15"/>
  <c r="H34" i="15"/>
  <c r="H35" i="15"/>
  <c r="H36" i="15"/>
  <c r="H37" i="15"/>
  <c r="H38" i="15"/>
  <c r="H39" i="15"/>
  <c r="H40" i="15"/>
  <c r="H41" i="15"/>
  <c r="H42" i="15"/>
  <c r="H43" i="15"/>
  <c r="H44" i="15"/>
  <c r="H45" i="15"/>
  <c r="H46" i="15"/>
  <c r="H47" i="15"/>
  <c r="H48" i="15"/>
  <c r="H49" i="15"/>
  <c r="H50" i="15"/>
  <c r="H51" i="15"/>
  <c r="H52" i="15"/>
  <c r="H53" i="15"/>
  <c r="H54" i="15"/>
  <c r="H55" i="15"/>
  <c r="H56" i="15"/>
  <c r="H57" i="15"/>
  <c r="H58" i="15"/>
  <c r="H59" i="15"/>
  <c r="H60" i="15"/>
  <c r="H61" i="15"/>
  <c r="H62" i="15"/>
  <c r="H3" i="15"/>
  <c r="J52" i="13"/>
  <c r="I52" i="13"/>
  <c r="E52" i="13"/>
  <c r="J25" i="13"/>
  <c r="J31" i="13"/>
  <c r="J32" i="13"/>
  <c r="J33" i="13"/>
  <c r="J41" i="13"/>
  <c r="J42" i="13"/>
  <c r="J47" i="13"/>
  <c r="J48" i="13"/>
  <c r="J49" i="13"/>
  <c r="I4" i="13"/>
  <c r="I5" i="13"/>
  <c r="I6" i="13"/>
  <c r="I7" i="13"/>
  <c r="I8" i="13"/>
  <c r="I9" i="13"/>
  <c r="I10" i="13"/>
  <c r="I11" i="13"/>
  <c r="I12" i="13"/>
  <c r="I13" i="13"/>
  <c r="I14" i="13"/>
  <c r="I15" i="13"/>
  <c r="I16" i="13"/>
  <c r="I17" i="13"/>
  <c r="I18" i="13"/>
  <c r="I19" i="13"/>
  <c r="I20" i="13"/>
  <c r="I21" i="13"/>
  <c r="I22" i="13"/>
  <c r="I23" i="13"/>
  <c r="I24" i="13"/>
  <c r="I25" i="13"/>
  <c r="I26" i="13"/>
  <c r="I27" i="13"/>
  <c r="I28" i="13"/>
  <c r="I29" i="13"/>
  <c r="I30" i="13"/>
  <c r="I31" i="13"/>
  <c r="I32" i="13"/>
  <c r="I33" i="13"/>
  <c r="I34" i="13"/>
  <c r="I35" i="13"/>
  <c r="I36" i="13"/>
  <c r="I37" i="13"/>
  <c r="I38" i="13"/>
  <c r="I39" i="13"/>
  <c r="I40" i="13"/>
  <c r="I41" i="13"/>
  <c r="I42" i="13"/>
  <c r="I43" i="13"/>
  <c r="I44" i="13"/>
  <c r="I45" i="13"/>
  <c r="I46" i="13"/>
  <c r="I47" i="13"/>
  <c r="I48" i="13"/>
  <c r="I49" i="13"/>
  <c r="I50" i="13"/>
  <c r="I51" i="13"/>
  <c r="I3" i="13"/>
  <c r="H4" i="13"/>
  <c r="J4" i="13" s="1"/>
  <c r="H5" i="13"/>
  <c r="J5" i="13" s="1"/>
  <c r="H6" i="13"/>
  <c r="J6" i="13" s="1"/>
  <c r="H7" i="13"/>
  <c r="J7" i="13" s="1"/>
  <c r="H8" i="13"/>
  <c r="J8" i="13" s="1"/>
  <c r="H9" i="13"/>
  <c r="J9" i="13" s="1"/>
  <c r="H10" i="13"/>
  <c r="J10" i="13" s="1"/>
  <c r="H11" i="13"/>
  <c r="J11" i="13" s="1"/>
  <c r="H12" i="13"/>
  <c r="J12" i="13" s="1"/>
  <c r="H13" i="13"/>
  <c r="J13" i="13" s="1"/>
  <c r="H14" i="13"/>
  <c r="J14" i="13" s="1"/>
  <c r="H15" i="13"/>
  <c r="J15" i="13" s="1"/>
  <c r="H16" i="13"/>
  <c r="J16" i="13" s="1"/>
  <c r="H17" i="13"/>
  <c r="J17" i="13" s="1"/>
  <c r="H18" i="13"/>
  <c r="J18" i="13" s="1"/>
  <c r="H19" i="13"/>
  <c r="J19" i="13" s="1"/>
  <c r="H20" i="13"/>
  <c r="J20" i="13" s="1"/>
  <c r="H21" i="13"/>
  <c r="J21" i="13" s="1"/>
  <c r="H22" i="13"/>
  <c r="J22" i="13" s="1"/>
  <c r="H23" i="13"/>
  <c r="J23" i="13" s="1"/>
  <c r="H24" i="13"/>
  <c r="J24" i="13" s="1"/>
  <c r="H25" i="13"/>
  <c r="H26" i="13"/>
  <c r="J26" i="13" s="1"/>
  <c r="H27" i="13"/>
  <c r="J27" i="13" s="1"/>
  <c r="H28" i="13"/>
  <c r="J28" i="13" s="1"/>
  <c r="H29" i="13"/>
  <c r="J29" i="13" s="1"/>
  <c r="H30" i="13"/>
  <c r="J30" i="13" s="1"/>
  <c r="H31" i="13"/>
  <c r="H32" i="13"/>
  <c r="H33" i="13"/>
  <c r="H34" i="13"/>
  <c r="J34" i="13" s="1"/>
  <c r="H35" i="13"/>
  <c r="J35" i="13" s="1"/>
  <c r="H36" i="13"/>
  <c r="J36" i="13" s="1"/>
  <c r="H37" i="13"/>
  <c r="J37" i="13" s="1"/>
  <c r="H38" i="13"/>
  <c r="J38" i="13" s="1"/>
  <c r="H39" i="13"/>
  <c r="J39" i="13" s="1"/>
  <c r="H40" i="13"/>
  <c r="J40" i="13" s="1"/>
  <c r="H41" i="13"/>
  <c r="H42" i="13"/>
  <c r="H43" i="13"/>
  <c r="J43" i="13" s="1"/>
  <c r="H44" i="13"/>
  <c r="J44" i="13" s="1"/>
  <c r="H45" i="13"/>
  <c r="J45" i="13" s="1"/>
  <c r="H46" i="13"/>
  <c r="J46" i="13" s="1"/>
  <c r="H47" i="13"/>
  <c r="H48" i="13"/>
  <c r="H49" i="13"/>
  <c r="H50" i="13"/>
  <c r="J50" i="13" s="1"/>
  <c r="H51" i="13"/>
  <c r="J51" i="13" s="1"/>
  <c r="H3" i="13"/>
  <c r="J3" i="13" s="1"/>
  <c r="J50" i="10"/>
  <c r="I50" i="10"/>
  <c r="E50" i="10"/>
  <c r="J4" i="10"/>
  <c r="J5" i="10"/>
  <c r="J6" i="10"/>
  <c r="J7" i="10"/>
  <c r="J8" i="10"/>
  <c r="J9" i="10"/>
  <c r="J10" i="10"/>
  <c r="J11" i="10"/>
  <c r="J12" i="10"/>
  <c r="J13" i="10"/>
  <c r="J14" i="10"/>
  <c r="J15" i="10"/>
  <c r="J16" i="10"/>
  <c r="J17" i="10"/>
  <c r="J18" i="10"/>
  <c r="J19" i="10"/>
  <c r="J20" i="10"/>
  <c r="J21" i="10"/>
  <c r="J22" i="10"/>
  <c r="J23" i="10"/>
  <c r="J24" i="10"/>
  <c r="J25" i="10"/>
  <c r="J26" i="10"/>
  <c r="J27" i="10"/>
  <c r="J28" i="10"/>
  <c r="J29" i="10"/>
  <c r="J30" i="10"/>
  <c r="J31" i="10"/>
  <c r="J32" i="10"/>
  <c r="J33" i="10"/>
  <c r="J34" i="10"/>
  <c r="J35" i="10"/>
  <c r="J36" i="10"/>
  <c r="J37" i="10"/>
  <c r="J38" i="10"/>
  <c r="J39" i="10"/>
  <c r="J40" i="10"/>
  <c r="J41" i="10"/>
  <c r="J42" i="10"/>
  <c r="J43" i="10"/>
  <c r="J44" i="10"/>
  <c r="J45" i="10"/>
  <c r="J46" i="10"/>
  <c r="J47" i="10"/>
  <c r="J48" i="10"/>
  <c r="J49" i="10"/>
  <c r="I4" i="10"/>
  <c r="I5" i="10"/>
  <c r="I6" i="10"/>
  <c r="I7" i="10"/>
  <c r="I8" i="10"/>
  <c r="I9" i="10"/>
  <c r="I10" i="10"/>
  <c r="I11" i="10"/>
  <c r="I12" i="10"/>
  <c r="I13" i="10"/>
  <c r="I14" i="10"/>
  <c r="I15" i="10"/>
  <c r="I16" i="10"/>
  <c r="I17" i="10"/>
  <c r="I18" i="10"/>
  <c r="I19" i="10"/>
  <c r="I20" i="10"/>
  <c r="I21" i="10"/>
  <c r="I22" i="10"/>
  <c r="I23" i="10"/>
  <c r="I24" i="10"/>
  <c r="I25" i="10"/>
  <c r="I26" i="10"/>
  <c r="I27" i="10"/>
  <c r="I28" i="10"/>
  <c r="I29" i="10"/>
  <c r="I30" i="10"/>
  <c r="I31" i="10"/>
  <c r="I32" i="10"/>
  <c r="I33" i="10"/>
  <c r="I34" i="10"/>
  <c r="I35" i="10"/>
  <c r="I36" i="10"/>
  <c r="I37" i="10"/>
  <c r="I38" i="10"/>
  <c r="I39" i="10"/>
  <c r="I40" i="10"/>
  <c r="I41" i="10"/>
  <c r="I42" i="10"/>
  <c r="I43" i="10"/>
  <c r="I44" i="10"/>
  <c r="I45" i="10"/>
  <c r="I46" i="10"/>
  <c r="I47" i="10"/>
  <c r="I48" i="10"/>
  <c r="I49" i="10"/>
  <c r="H4" i="10"/>
  <c r="H5" i="10"/>
  <c r="H6" i="10"/>
  <c r="H7" i="10"/>
  <c r="H8" i="10"/>
  <c r="H9" i="10"/>
  <c r="H10" i="10"/>
  <c r="H11" i="10"/>
  <c r="H12" i="10"/>
  <c r="H13" i="10"/>
  <c r="H14" i="10"/>
  <c r="H15" i="10"/>
  <c r="H16" i="10"/>
  <c r="H17" i="10"/>
  <c r="H18" i="10"/>
  <c r="H19" i="10"/>
  <c r="H20" i="10"/>
  <c r="H21" i="10"/>
  <c r="H22" i="10"/>
  <c r="H23" i="10"/>
  <c r="H24" i="10"/>
  <c r="H25" i="10"/>
  <c r="H26" i="10"/>
  <c r="H27" i="10"/>
  <c r="H28" i="10"/>
  <c r="H29" i="10"/>
  <c r="H30" i="10"/>
  <c r="H31" i="10"/>
  <c r="H32" i="10"/>
  <c r="H33" i="10"/>
  <c r="H34" i="10"/>
  <c r="H35" i="10"/>
  <c r="H36" i="10"/>
  <c r="H37" i="10"/>
  <c r="H38" i="10"/>
  <c r="H39" i="10"/>
  <c r="H40" i="10"/>
  <c r="H41" i="10"/>
  <c r="H42" i="10"/>
  <c r="H43" i="10"/>
  <c r="H44" i="10"/>
  <c r="H45" i="10"/>
  <c r="H46" i="10"/>
  <c r="H47" i="10"/>
  <c r="H48" i="10"/>
  <c r="H49" i="10"/>
  <c r="J3" i="10"/>
  <c r="I3" i="10"/>
  <c r="H3" i="10"/>
  <c r="I19" i="9"/>
  <c r="E19" i="9"/>
  <c r="J4" i="9"/>
  <c r="J5" i="9"/>
  <c r="J6" i="9"/>
  <c r="J7" i="9"/>
  <c r="J8" i="9"/>
  <c r="J9" i="9"/>
  <c r="J10" i="9"/>
  <c r="J11" i="9"/>
  <c r="J12" i="9"/>
  <c r="J13" i="9"/>
  <c r="J14" i="9"/>
  <c r="J15" i="9"/>
  <c r="J16" i="9"/>
  <c r="J17" i="9"/>
  <c r="J18" i="9"/>
  <c r="J19" i="9" s="1"/>
  <c r="F26" i="1" s="1"/>
  <c r="I4" i="9"/>
  <c r="I5" i="9"/>
  <c r="I6" i="9"/>
  <c r="I7" i="9"/>
  <c r="I8" i="9"/>
  <c r="I9" i="9"/>
  <c r="I10" i="9"/>
  <c r="I11" i="9"/>
  <c r="I12" i="9"/>
  <c r="I13" i="9"/>
  <c r="I14" i="9"/>
  <c r="I15" i="9"/>
  <c r="I16" i="9"/>
  <c r="I17" i="9"/>
  <c r="I18" i="9"/>
  <c r="J3" i="9"/>
  <c r="I3" i="9"/>
  <c r="H4" i="9"/>
  <c r="H5" i="9"/>
  <c r="H6" i="9"/>
  <c r="H7" i="9"/>
  <c r="H8" i="9"/>
  <c r="H9" i="9"/>
  <c r="H10" i="9"/>
  <c r="H11" i="9"/>
  <c r="H12" i="9"/>
  <c r="H13" i="9"/>
  <c r="H14" i="9"/>
  <c r="H15" i="9"/>
  <c r="H16" i="9"/>
  <c r="H17" i="9"/>
  <c r="H18" i="9"/>
  <c r="H3" i="9"/>
  <c r="J25" i="6"/>
  <c r="I25" i="6"/>
  <c r="E25" i="6"/>
  <c r="J4" i="6"/>
  <c r="J5" i="6"/>
  <c r="J6" i="6"/>
  <c r="J7" i="6"/>
  <c r="J8" i="6"/>
  <c r="J9" i="6"/>
  <c r="J10" i="6"/>
  <c r="J11" i="6"/>
  <c r="J12" i="6"/>
  <c r="J13" i="6"/>
  <c r="J14" i="6"/>
  <c r="J15" i="6"/>
  <c r="J16" i="6"/>
  <c r="J17" i="6"/>
  <c r="J18" i="6"/>
  <c r="J19" i="6"/>
  <c r="J20" i="6"/>
  <c r="J21" i="6"/>
  <c r="J22" i="6"/>
  <c r="J23" i="6"/>
  <c r="J24" i="6"/>
  <c r="J3" i="6"/>
  <c r="I4" i="6"/>
  <c r="I5" i="6"/>
  <c r="I6" i="6"/>
  <c r="I7" i="6"/>
  <c r="I8" i="6"/>
  <c r="I9" i="6"/>
  <c r="I10" i="6"/>
  <c r="I11" i="6"/>
  <c r="I12" i="6"/>
  <c r="I13" i="6"/>
  <c r="I14" i="6"/>
  <c r="I15" i="6"/>
  <c r="I16" i="6"/>
  <c r="I17" i="6"/>
  <c r="I18" i="6"/>
  <c r="I19" i="6"/>
  <c r="I20" i="6"/>
  <c r="I21" i="6"/>
  <c r="I22" i="6"/>
  <c r="I23" i="6"/>
  <c r="I24" i="6"/>
  <c r="I3" i="6"/>
  <c r="H4" i="6"/>
  <c r="H5" i="6"/>
  <c r="H6" i="6"/>
  <c r="H7" i="6"/>
  <c r="H8" i="6"/>
  <c r="H9" i="6"/>
  <c r="H10" i="6"/>
  <c r="H11" i="6"/>
  <c r="H12" i="6"/>
  <c r="H13" i="6"/>
  <c r="H14" i="6"/>
  <c r="H15" i="6"/>
  <c r="H16" i="6"/>
  <c r="H17" i="6"/>
  <c r="H18" i="6"/>
  <c r="H19" i="6"/>
  <c r="H20" i="6"/>
  <c r="H21" i="6"/>
  <c r="H22" i="6"/>
  <c r="H23" i="6"/>
  <c r="H24" i="6"/>
  <c r="H3" i="6"/>
  <c r="J19" i="5"/>
  <c r="I19" i="5"/>
  <c r="E19" i="5"/>
  <c r="J4" i="5"/>
  <c r="J5" i="5"/>
  <c r="J6" i="5"/>
  <c r="J7" i="5"/>
  <c r="J8" i="5"/>
  <c r="J9" i="5"/>
  <c r="J10" i="5"/>
  <c r="J11" i="5"/>
  <c r="J12" i="5"/>
  <c r="J13" i="5"/>
  <c r="J14" i="5"/>
  <c r="J15" i="5"/>
  <c r="J16" i="5"/>
  <c r="J17" i="5"/>
  <c r="J18" i="5"/>
  <c r="J3" i="5"/>
  <c r="I4" i="5"/>
  <c r="I5" i="5"/>
  <c r="I6" i="5"/>
  <c r="I7" i="5"/>
  <c r="I8" i="5"/>
  <c r="I9" i="5"/>
  <c r="I10" i="5"/>
  <c r="I11" i="5"/>
  <c r="I12" i="5"/>
  <c r="I13" i="5"/>
  <c r="I14" i="5"/>
  <c r="I15" i="5"/>
  <c r="I16" i="5"/>
  <c r="I17" i="5"/>
  <c r="I18" i="5"/>
  <c r="I3" i="5"/>
  <c r="H4" i="5"/>
  <c r="H5" i="5"/>
  <c r="H6" i="5"/>
  <c r="H7" i="5"/>
  <c r="H8" i="5"/>
  <c r="H9" i="5"/>
  <c r="H10" i="5"/>
  <c r="H11" i="5"/>
  <c r="H12" i="5"/>
  <c r="H13" i="5"/>
  <c r="H14" i="5"/>
  <c r="H15" i="5"/>
  <c r="H16" i="5"/>
  <c r="H17" i="5"/>
  <c r="H18" i="5"/>
  <c r="H3" i="5"/>
  <c r="J38" i="18" l="1"/>
  <c r="I38" i="18"/>
  <c r="J70" i="3"/>
  <c r="I70" i="3"/>
  <c r="E70" i="3"/>
  <c r="J4" i="3"/>
  <c r="J5" i="3"/>
  <c r="J6" i="3"/>
  <c r="J7" i="3"/>
  <c r="J8" i="3"/>
  <c r="J9" i="3"/>
  <c r="J10" i="3"/>
  <c r="J11" i="3"/>
  <c r="J12" i="3"/>
  <c r="J13" i="3"/>
  <c r="J14" i="3"/>
  <c r="J15" i="3"/>
  <c r="J16" i="3"/>
  <c r="J17" i="3"/>
  <c r="J18" i="3"/>
  <c r="J19" i="3"/>
  <c r="J20" i="3"/>
  <c r="J21" i="3"/>
  <c r="J22" i="3"/>
  <c r="J23" i="3"/>
  <c r="J24" i="3"/>
  <c r="J25" i="3"/>
  <c r="J26" i="3"/>
  <c r="J27" i="3"/>
  <c r="J28" i="3"/>
  <c r="J29" i="3"/>
  <c r="J30" i="3"/>
  <c r="J31" i="3"/>
  <c r="J32" i="3"/>
  <c r="J33" i="3"/>
  <c r="J34" i="3"/>
  <c r="J35" i="3"/>
  <c r="J36" i="3"/>
  <c r="J37" i="3"/>
  <c r="J38" i="3"/>
  <c r="J39" i="3"/>
  <c r="J40" i="3"/>
  <c r="J41" i="3"/>
  <c r="J42" i="3"/>
  <c r="J43" i="3"/>
  <c r="J44" i="3"/>
  <c r="J45" i="3"/>
  <c r="J46" i="3"/>
  <c r="J47" i="3"/>
  <c r="J48" i="3"/>
  <c r="J49" i="3"/>
  <c r="J50" i="3"/>
  <c r="J51" i="3"/>
  <c r="J52" i="3"/>
  <c r="J53" i="3"/>
  <c r="J54" i="3"/>
  <c r="J55" i="3"/>
  <c r="J56" i="3"/>
  <c r="J57" i="3"/>
  <c r="J58" i="3"/>
  <c r="J59" i="3"/>
  <c r="J60" i="3"/>
  <c r="J61" i="3"/>
  <c r="J62" i="3"/>
  <c r="J63" i="3"/>
  <c r="J64" i="3"/>
  <c r="J65" i="3"/>
  <c r="J66" i="3"/>
  <c r="J67" i="3"/>
  <c r="J68" i="3"/>
  <c r="J69" i="3"/>
  <c r="J3" i="3"/>
  <c r="I4" i="3"/>
  <c r="I5" i="3"/>
  <c r="I6" i="3"/>
  <c r="I7" i="3"/>
  <c r="I8" i="3"/>
  <c r="I9" i="3"/>
  <c r="I10" i="3"/>
  <c r="I11" i="3"/>
  <c r="I12" i="3"/>
  <c r="I13" i="3"/>
  <c r="I14" i="3"/>
  <c r="I15" i="3"/>
  <c r="I16" i="3"/>
  <c r="I17" i="3"/>
  <c r="I18" i="3"/>
  <c r="I19" i="3"/>
  <c r="I20" i="3"/>
  <c r="I21" i="3"/>
  <c r="I22" i="3"/>
  <c r="I23" i="3"/>
  <c r="I24" i="3"/>
  <c r="I25" i="3"/>
  <c r="I26" i="3"/>
  <c r="I27" i="3"/>
  <c r="I28" i="3"/>
  <c r="I29" i="3"/>
  <c r="I30" i="3"/>
  <c r="I31" i="3"/>
  <c r="I32" i="3"/>
  <c r="I33" i="3"/>
  <c r="I34" i="3"/>
  <c r="I35" i="3"/>
  <c r="I36" i="3"/>
  <c r="I37" i="3"/>
  <c r="I38" i="3"/>
  <c r="I39" i="3"/>
  <c r="I40" i="3"/>
  <c r="I41" i="3"/>
  <c r="I42" i="3"/>
  <c r="I43" i="3"/>
  <c r="I44" i="3"/>
  <c r="I45" i="3"/>
  <c r="I46" i="3"/>
  <c r="I47" i="3"/>
  <c r="I48" i="3"/>
  <c r="I49" i="3"/>
  <c r="I50" i="3"/>
  <c r="I51" i="3"/>
  <c r="I52" i="3"/>
  <c r="I53" i="3"/>
  <c r="I54" i="3"/>
  <c r="I55" i="3"/>
  <c r="I56" i="3"/>
  <c r="I57" i="3"/>
  <c r="I58" i="3"/>
  <c r="I59" i="3"/>
  <c r="I60" i="3"/>
  <c r="I61" i="3"/>
  <c r="I62" i="3"/>
  <c r="I63" i="3"/>
  <c r="I64" i="3"/>
  <c r="I65" i="3"/>
  <c r="I66" i="3"/>
  <c r="I67" i="3"/>
  <c r="I68" i="3"/>
  <c r="I69" i="3"/>
  <c r="I3" i="3"/>
  <c r="H4" i="3"/>
  <c r="H5" i="3"/>
  <c r="H6" i="3"/>
  <c r="H7" i="3"/>
  <c r="H8" i="3"/>
  <c r="H9" i="3"/>
  <c r="H10" i="3"/>
  <c r="H11" i="3"/>
  <c r="H12" i="3"/>
  <c r="H13" i="3"/>
  <c r="H14" i="3"/>
  <c r="H15" i="3"/>
  <c r="H16" i="3"/>
  <c r="H17" i="3"/>
  <c r="H18" i="3"/>
  <c r="H19" i="3"/>
  <c r="H20" i="3"/>
  <c r="H21" i="3"/>
  <c r="H22" i="3"/>
  <c r="H23" i="3"/>
  <c r="H24" i="3"/>
  <c r="H25" i="3"/>
  <c r="H26" i="3"/>
  <c r="H27" i="3"/>
  <c r="H28" i="3"/>
  <c r="H29" i="3"/>
  <c r="H30" i="3"/>
  <c r="H31" i="3"/>
  <c r="H32" i="3"/>
  <c r="H33" i="3"/>
  <c r="H34" i="3"/>
  <c r="H35" i="3"/>
  <c r="H36" i="3"/>
  <c r="H37" i="3"/>
  <c r="H38" i="3"/>
  <c r="H39" i="3"/>
  <c r="H40" i="3"/>
  <c r="H41" i="3"/>
  <c r="H42" i="3"/>
  <c r="H43" i="3"/>
  <c r="H44" i="3"/>
  <c r="H45" i="3"/>
  <c r="H46" i="3"/>
  <c r="H47" i="3"/>
  <c r="H48" i="3"/>
  <c r="H49" i="3"/>
  <c r="H50" i="3"/>
  <c r="H51" i="3"/>
  <c r="H52" i="3"/>
  <c r="H53" i="3"/>
  <c r="H54" i="3"/>
  <c r="H55" i="3"/>
  <c r="H56" i="3"/>
  <c r="H57" i="3"/>
  <c r="H58" i="3"/>
  <c r="H59" i="3"/>
  <c r="H60" i="3"/>
  <c r="H61" i="3"/>
  <c r="H62" i="3"/>
  <c r="H63" i="3"/>
  <c r="H64" i="3"/>
  <c r="H65" i="3"/>
  <c r="H66" i="3"/>
  <c r="H67" i="3"/>
  <c r="H68" i="3"/>
  <c r="H69" i="3"/>
  <c r="H3" i="3"/>
  <c r="J16" i="4"/>
  <c r="I16" i="4"/>
  <c r="E16" i="4"/>
  <c r="J4" i="4"/>
  <c r="J5" i="4"/>
  <c r="J6" i="4"/>
  <c r="J7" i="4"/>
  <c r="J8" i="4"/>
  <c r="J9" i="4"/>
  <c r="J10" i="4"/>
  <c r="J11" i="4"/>
  <c r="J12" i="4"/>
  <c r="J13" i="4"/>
  <c r="J14" i="4"/>
  <c r="J15" i="4"/>
  <c r="I4" i="4"/>
  <c r="I5" i="4"/>
  <c r="I6" i="4"/>
  <c r="I7" i="4"/>
  <c r="I8" i="4"/>
  <c r="I9" i="4"/>
  <c r="I10" i="4"/>
  <c r="I11" i="4"/>
  <c r="I12" i="4"/>
  <c r="I13" i="4"/>
  <c r="I14" i="4"/>
  <c r="I15" i="4"/>
  <c r="H4" i="4"/>
  <c r="H5" i="4"/>
  <c r="H6" i="4"/>
  <c r="H7" i="4"/>
  <c r="H8" i="4"/>
  <c r="H9" i="4"/>
  <c r="H10" i="4"/>
  <c r="H11" i="4"/>
  <c r="H12" i="4"/>
  <c r="H13" i="4"/>
  <c r="H14" i="4"/>
  <c r="H15" i="4"/>
  <c r="J3" i="4"/>
  <c r="I3" i="4"/>
  <c r="H3" i="4"/>
  <c r="E50" i="2"/>
  <c r="B25" i="1" s="1"/>
  <c r="B32" i="1" s="1"/>
  <c r="J13" i="2"/>
  <c r="J14" i="2"/>
  <c r="I4" i="2"/>
  <c r="I5" i="2"/>
  <c r="I6" i="2"/>
  <c r="I7" i="2"/>
  <c r="I8" i="2"/>
  <c r="I9" i="2"/>
  <c r="I10" i="2"/>
  <c r="I11" i="2"/>
  <c r="I12" i="2"/>
  <c r="I13" i="2"/>
  <c r="I14" i="2"/>
  <c r="I15" i="2"/>
  <c r="I16" i="2"/>
  <c r="I17" i="2"/>
  <c r="I18" i="2"/>
  <c r="I19" i="2"/>
  <c r="I20" i="2"/>
  <c r="I21" i="2"/>
  <c r="I22" i="2"/>
  <c r="I23" i="2"/>
  <c r="I24" i="2"/>
  <c r="I25" i="2"/>
  <c r="I26" i="2"/>
  <c r="I27" i="2"/>
  <c r="I28" i="2"/>
  <c r="I29" i="2"/>
  <c r="I30" i="2"/>
  <c r="I31" i="2"/>
  <c r="I32" i="2"/>
  <c r="I33" i="2"/>
  <c r="I34" i="2"/>
  <c r="I37" i="2"/>
  <c r="I35" i="2"/>
  <c r="I40" i="2"/>
  <c r="I41" i="2"/>
  <c r="I42" i="2"/>
  <c r="I43" i="2"/>
  <c r="I44" i="2"/>
  <c r="I45" i="2"/>
  <c r="I46" i="2"/>
  <c r="I47" i="2"/>
  <c r="I48" i="2"/>
  <c r="I49" i="2"/>
  <c r="I3" i="2"/>
  <c r="H4" i="2"/>
  <c r="J4" i="2" s="1"/>
  <c r="H5" i="2"/>
  <c r="J5" i="2" s="1"/>
  <c r="H6" i="2"/>
  <c r="J6" i="2" s="1"/>
  <c r="H7" i="2"/>
  <c r="J7" i="2" s="1"/>
  <c r="H8" i="2"/>
  <c r="J8" i="2" s="1"/>
  <c r="H9" i="2"/>
  <c r="J9" i="2" s="1"/>
  <c r="H10" i="2"/>
  <c r="J10" i="2" s="1"/>
  <c r="H11" i="2"/>
  <c r="J11" i="2" s="1"/>
  <c r="H12" i="2"/>
  <c r="J12" i="2" s="1"/>
  <c r="H13" i="2"/>
  <c r="H14" i="2"/>
  <c r="H15" i="2"/>
  <c r="J15" i="2" s="1"/>
  <c r="H16" i="2"/>
  <c r="J16" i="2" s="1"/>
  <c r="H17" i="2"/>
  <c r="J17" i="2" s="1"/>
  <c r="H18" i="2"/>
  <c r="J18" i="2" s="1"/>
  <c r="H19" i="2"/>
  <c r="J19" i="2" s="1"/>
  <c r="H20" i="2"/>
  <c r="J20" i="2" s="1"/>
  <c r="H21" i="2"/>
  <c r="J21" i="2" s="1"/>
  <c r="H22" i="2"/>
  <c r="J22" i="2" s="1"/>
  <c r="H23" i="2"/>
  <c r="J23" i="2" s="1"/>
  <c r="H24" i="2"/>
  <c r="J24" i="2" s="1"/>
  <c r="H25" i="2"/>
  <c r="J25" i="2" s="1"/>
  <c r="H26" i="2"/>
  <c r="J26" i="2" s="1"/>
  <c r="H27" i="2"/>
  <c r="J27" i="2" s="1"/>
  <c r="H28" i="2"/>
  <c r="J28" i="2" s="1"/>
  <c r="H29" i="2"/>
  <c r="J29" i="2" s="1"/>
  <c r="H30" i="2"/>
  <c r="J30" i="2" s="1"/>
  <c r="H31" i="2"/>
  <c r="J31" i="2" s="1"/>
  <c r="H32" i="2"/>
  <c r="J32" i="2" s="1"/>
  <c r="H33" i="2"/>
  <c r="J33" i="2" s="1"/>
  <c r="H34" i="2"/>
  <c r="J34" i="2" s="1"/>
  <c r="H37" i="2"/>
  <c r="J37" i="2" s="1"/>
  <c r="H35" i="2"/>
  <c r="J35" i="2" s="1"/>
  <c r="H40" i="2"/>
  <c r="J40" i="2" s="1"/>
  <c r="H41" i="2"/>
  <c r="J41" i="2" s="1"/>
  <c r="H42" i="2"/>
  <c r="J42" i="2" s="1"/>
  <c r="H43" i="2"/>
  <c r="J43" i="2" s="1"/>
  <c r="H44" i="2"/>
  <c r="J44" i="2" s="1"/>
  <c r="H45" i="2"/>
  <c r="J45" i="2" s="1"/>
  <c r="H46" i="2"/>
  <c r="J46" i="2" s="1"/>
  <c r="H47" i="2"/>
  <c r="J47" i="2" s="1"/>
  <c r="H48" i="2"/>
  <c r="J48" i="2" s="1"/>
  <c r="H49" i="2"/>
  <c r="J49" i="2" s="1"/>
  <c r="H3" i="2"/>
  <c r="J3" i="2" s="1"/>
  <c r="D20" i="6"/>
  <c r="D21" i="6"/>
  <c r="D22" i="6"/>
  <c r="D23" i="6"/>
  <c r="D24" i="6"/>
  <c r="D19" i="6"/>
  <c r="C20" i="6"/>
  <c r="C21" i="6"/>
  <c r="C22" i="6"/>
  <c r="C23" i="6"/>
  <c r="C24" i="6"/>
  <c r="C19" i="6"/>
  <c r="K31" i="15"/>
  <c r="D25" i="1" l="1"/>
  <c r="D32" i="1" s="1"/>
  <c r="J50" i="2"/>
  <c r="F25" i="1" s="1"/>
  <c r="F32" i="1" s="1"/>
  <c r="K39" i="13"/>
  <c r="K38" i="13"/>
  <c r="K37" i="13"/>
  <c r="K31" i="17"/>
  <c r="K30" i="17"/>
  <c r="K29" i="17"/>
  <c r="K28" i="17"/>
  <c r="K27" i="17"/>
  <c r="K26" i="17"/>
  <c r="K25" i="17"/>
  <c r="K24" i="17"/>
  <c r="K23" i="17"/>
  <c r="K22" i="17"/>
  <c r="K24" i="6"/>
  <c r="K23" i="6"/>
  <c r="K22" i="6"/>
  <c r="K21" i="6"/>
  <c r="K20" i="6"/>
  <c r="K19" i="6"/>
  <c r="K21" i="17"/>
  <c r="K20" i="17"/>
  <c r="K19" i="17"/>
  <c r="K18" i="17"/>
  <c r="K17" i="17"/>
  <c r="K16" i="17"/>
  <c r="K15" i="17"/>
  <c r="K14" i="17"/>
  <c r="K13" i="17"/>
  <c r="K12" i="17"/>
  <c r="K11" i="17"/>
  <c r="K10" i="17"/>
  <c r="K9" i="17"/>
  <c r="K8" i="17"/>
  <c r="K7" i="17"/>
  <c r="K6" i="17"/>
  <c r="K5" i="17"/>
  <c r="K4" i="17"/>
  <c r="K3" i="17"/>
  <c r="K62" i="15"/>
  <c r="K61" i="15"/>
  <c r="K60" i="15"/>
  <c r="K59" i="15"/>
</calcChain>
</file>

<file path=xl/metadata.xml><?xml version="1.0" encoding="utf-8"?>
<metadata xmlns="http://schemas.openxmlformats.org/spreadsheetml/2006/main" xmlns:xlrd="http://schemas.microsoft.com/office/spreadsheetml/2017/richdata">
  <metadataTypes count="1">
    <metadataType name="XLRICHVALUE" minSupportedVersion="120000" copy="1" pasteAll="1" pasteValues="1" merge="1" splitFirst="1" rowColShift="1" clearFormats="1" clearComments="1" assign="1" coerce="1"/>
  </metadataTypes>
  <futureMetadata name="XLRICHVALUE" count="307">
    <bk>
      <extLst>
        <ext uri="{3e2802c4-a4d2-4d8b-9148-e3be6c30e623}">
          <xlrd:rvb i="0"/>
        </ext>
      </extLst>
    </bk>
    <bk>
      <extLst>
        <ext uri="{3e2802c4-a4d2-4d8b-9148-e3be6c30e623}">
          <xlrd:rvb i="1"/>
        </ext>
      </extLst>
    </bk>
    <bk>
      <extLst>
        <ext uri="{3e2802c4-a4d2-4d8b-9148-e3be6c30e623}">
          <xlrd:rvb i="2"/>
        </ext>
      </extLst>
    </bk>
    <bk>
      <extLst>
        <ext uri="{3e2802c4-a4d2-4d8b-9148-e3be6c30e623}">
          <xlrd:rvb i="3"/>
        </ext>
      </extLst>
    </bk>
    <bk>
      <extLst>
        <ext uri="{3e2802c4-a4d2-4d8b-9148-e3be6c30e623}">
          <xlrd:rvb i="4"/>
        </ext>
      </extLst>
    </bk>
    <bk>
      <extLst>
        <ext uri="{3e2802c4-a4d2-4d8b-9148-e3be6c30e623}">
          <xlrd:rvb i="5"/>
        </ext>
      </extLst>
    </bk>
    <bk>
      <extLst>
        <ext uri="{3e2802c4-a4d2-4d8b-9148-e3be6c30e623}">
          <xlrd:rvb i="6"/>
        </ext>
      </extLst>
    </bk>
    <bk>
      <extLst>
        <ext uri="{3e2802c4-a4d2-4d8b-9148-e3be6c30e623}">
          <xlrd:rvb i="7"/>
        </ext>
      </extLst>
    </bk>
    <bk>
      <extLst>
        <ext uri="{3e2802c4-a4d2-4d8b-9148-e3be6c30e623}">
          <xlrd:rvb i="8"/>
        </ext>
      </extLst>
    </bk>
    <bk>
      <extLst>
        <ext uri="{3e2802c4-a4d2-4d8b-9148-e3be6c30e623}">
          <xlrd:rvb i="9"/>
        </ext>
      </extLst>
    </bk>
    <bk>
      <extLst>
        <ext uri="{3e2802c4-a4d2-4d8b-9148-e3be6c30e623}">
          <xlrd:rvb i="10"/>
        </ext>
      </extLst>
    </bk>
    <bk>
      <extLst>
        <ext uri="{3e2802c4-a4d2-4d8b-9148-e3be6c30e623}">
          <xlrd:rvb i="11"/>
        </ext>
      </extLst>
    </bk>
    <bk>
      <extLst>
        <ext uri="{3e2802c4-a4d2-4d8b-9148-e3be6c30e623}">
          <xlrd:rvb i="12"/>
        </ext>
      </extLst>
    </bk>
    <bk>
      <extLst>
        <ext uri="{3e2802c4-a4d2-4d8b-9148-e3be6c30e623}">
          <xlrd:rvb i="13"/>
        </ext>
      </extLst>
    </bk>
    <bk>
      <extLst>
        <ext uri="{3e2802c4-a4d2-4d8b-9148-e3be6c30e623}">
          <xlrd:rvb i="14"/>
        </ext>
      </extLst>
    </bk>
    <bk>
      <extLst>
        <ext uri="{3e2802c4-a4d2-4d8b-9148-e3be6c30e623}">
          <xlrd:rvb i="15"/>
        </ext>
      </extLst>
    </bk>
    <bk>
      <extLst>
        <ext uri="{3e2802c4-a4d2-4d8b-9148-e3be6c30e623}">
          <xlrd:rvb i="16"/>
        </ext>
      </extLst>
    </bk>
    <bk>
      <extLst>
        <ext uri="{3e2802c4-a4d2-4d8b-9148-e3be6c30e623}">
          <xlrd:rvb i="17"/>
        </ext>
      </extLst>
    </bk>
    <bk>
      <extLst>
        <ext uri="{3e2802c4-a4d2-4d8b-9148-e3be6c30e623}">
          <xlrd:rvb i="18"/>
        </ext>
      </extLst>
    </bk>
    <bk>
      <extLst>
        <ext uri="{3e2802c4-a4d2-4d8b-9148-e3be6c30e623}">
          <xlrd:rvb i="19"/>
        </ext>
      </extLst>
    </bk>
    <bk>
      <extLst>
        <ext uri="{3e2802c4-a4d2-4d8b-9148-e3be6c30e623}">
          <xlrd:rvb i="20"/>
        </ext>
      </extLst>
    </bk>
    <bk>
      <extLst>
        <ext uri="{3e2802c4-a4d2-4d8b-9148-e3be6c30e623}">
          <xlrd:rvb i="21"/>
        </ext>
      </extLst>
    </bk>
    <bk>
      <extLst>
        <ext uri="{3e2802c4-a4d2-4d8b-9148-e3be6c30e623}">
          <xlrd:rvb i="22"/>
        </ext>
      </extLst>
    </bk>
    <bk>
      <extLst>
        <ext uri="{3e2802c4-a4d2-4d8b-9148-e3be6c30e623}">
          <xlrd:rvb i="23"/>
        </ext>
      </extLst>
    </bk>
    <bk>
      <extLst>
        <ext uri="{3e2802c4-a4d2-4d8b-9148-e3be6c30e623}">
          <xlrd:rvb i="24"/>
        </ext>
      </extLst>
    </bk>
    <bk>
      <extLst>
        <ext uri="{3e2802c4-a4d2-4d8b-9148-e3be6c30e623}">
          <xlrd:rvb i="25"/>
        </ext>
      </extLst>
    </bk>
    <bk>
      <extLst>
        <ext uri="{3e2802c4-a4d2-4d8b-9148-e3be6c30e623}">
          <xlrd:rvb i="26"/>
        </ext>
      </extLst>
    </bk>
    <bk>
      <extLst>
        <ext uri="{3e2802c4-a4d2-4d8b-9148-e3be6c30e623}">
          <xlrd:rvb i="27"/>
        </ext>
      </extLst>
    </bk>
    <bk>
      <extLst>
        <ext uri="{3e2802c4-a4d2-4d8b-9148-e3be6c30e623}">
          <xlrd:rvb i="28"/>
        </ext>
      </extLst>
    </bk>
    <bk>
      <extLst>
        <ext uri="{3e2802c4-a4d2-4d8b-9148-e3be6c30e623}">
          <xlrd:rvb i="29"/>
        </ext>
      </extLst>
    </bk>
    <bk>
      <extLst>
        <ext uri="{3e2802c4-a4d2-4d8b-9148-e3be6c30e623}">
          <xlrd:rvb i="30"/>
        </ext>
      </extLst>
    </bk>
    <bk>
      <extLst>
        <ext uri="{3e2802c4-a4d2-4d8b-9148-e3be6c30e623}">
          <xlrd:rvb i="31"/>
        </ext>
      </extLst>
    </bk>
    <bk>
      <extLst>
        <ext uri="{3e2802c4-a4d2-4d8b-9148-e3be6c30e623}">
          <xlrd:rvb i="32"/>
        </ext>
      </extLst>
    </bk>
    <bk>
      <extLst>
        <ext uri="{3e2802c4-a4d2-4d8b-9148-e3be6c30e623}">
          <xlrd:rvb i="33"/>
        </ext>
      </extLst>
    </bk>
    <bk>
      <extLst>
        <ext uri="{3e2802c4-a4d2-4d8b-9148-e3be6c30e623}">
          <xlrd:rvb i="34"/>
        </ext>
      </extLst>
    </bk>
    <bk>
      <extLst>
        <ext uri="{3e2802c4-a4d2-4d8b-9148-e3be6c30e623}">
          <xlrd:rvb i="35"/>
        </ext>
      </extLst>
    </bk>
    <bk>
      <extLst>
        <ext uri="{3e2802c4-a4d2-4d8b-9148-e3be6c30e623}">
          <xlrd:rvb i="36"/>
        </ext>
      </extLst>
    </bk>
    <bk>
      <extLst>
        <ext uri="{3e2802c4-a4d2-4d8b-9148-e3be6c30e623}">
          <xlrd:rvb i="37"/>
        </ext>
      </extLst>
    </bk>
    <bk>
      <extLst>
        <ext uri="{3e2802c4-a4d2-4d8b-9148-e3be6c30e623}">
          <xlrd:rvb i="38"/>
        </ext>
      </extLst>
    </bk>
    <bk>
      <extLst>
        <ext uri="{3e2802c4-a4d2-4d8b-9148-e3be6c30e623}">
          <xlrd:rvb i="39"/>
        </ext>
      </extLst>
    </bk>
    <bk>
      <extLst>
        <ext uri="{3e2802c4-a4d2-4d8b-9148-e3be6c30e623}">
          <xlrd:rvb i="40"/>
        </ext>
      </extLst>
    </bk>
    <bk>
      <extLst>
        <ext uri="{3e2802c4-a4d2-4d8b-9148-e3be6c30e623}">
          <xlrd:rvb i="41"/>
        </ext>
      </extLst>
    </bk>
    <bk>
      <extLst>
        <ext uri="{3e2802c4-a4d2-4d8b-9148-e3be6c30e623}">
          <xlrd:rvb i="42"/>
        </ext>
      </extLst>
    </bk>
    <bk>
      <extLst>
        <ext uri="{3e2802c4-a4d2-4d8b-9148-e3be6c30e623}">
          <xlrd:rvb i="43"/>
        </ext>
      </extLst>
    </bk>
    <bk>
      <extLst>
        <ext uri="{3e2802c4-a4d2-4d8b-9148-e3be6c30e623}">
          <xlrd:rvb i="44"/>
        </ext>
      </extLst>
    </bk>
    <bk>
      <extLst>
        <ext uri="{3e2802c4-a4d2-4d8b-9148-e3be6c30e623}">
          <xlrd:rvb i="45"/>
        </ext>
      </extLst>
    </bk>
    <bk>
      <extLst>
        <ext uri="{3e2802c4-a4d2-4d8b-9148-e3be6c30e623}">
          <xlrd:rvb i="46"/>
        </ext>
      </extLst>
    </bk>
    <bk>
      <extLst>
        <ext uri="{3e2802c4-a4d2-4d8b-9148-e3be6c30e623}">
          <xlrd:rvb i="47"/>
        </ext>
      </extLst>
    </bk>
    <bk>
      <extLst>
        <ext uri="{3e2802c4-a4d2-4d8b-9148-e3be6c30e623}">
          <xlrd:rvb i="48"/>
        </ext>
      </extLst>
    </bk>
    <bk>
      <extLst>
        <ext uri="{3e2802c4-a4d2-4d8b-9148-e3be6c30e623}">
          <xlrd:rvb i="49"/>
        </ext>
      </extLst>
    </bk>
    <bk>
      <extLst>
        <ext uri="{3e2802c4-a4d2-4d8b-9148-e3be6c30e623}">
          <xlrd:rvb i="50"/>
        </ext>
      </extLst>
    </bk>
    <bk>
      <extLst>
        <ext uri="{3e2802c4-a4d2-4d8b-9148-e3be6c30e623}">
          <xlrd:rvb i="51"/>
        </ext>
      </extLst>
    </bk>
    <bk>
      <extLst>
        <ext uri="{3e2802c4-a4d2-4d8b-9148-e3be6c30e623}">
          <xlrd:rvb i="52"/>
        </ext>
      </extLst>
    </bk>
    <bk>
      <extLst>
        <ext uri="{3e2802c4-a4d2-4d8b-9148-e3be6c30e623}">
          <xlrd:rvb i="53"/>
        </ext>
      </extLst>
    </bk>
    <bk>
      <extLst>
        <ext uri="{3e2802c4-a4d2-4d8b-9148-e3be6c30e623}">
          <xlrd:rvb i="54"/>
        </ext>
      </extLst>
    </bk>
    <bk>
      <extLst>
        <ext uri="{3e2802c4-a4d2-4d8b-9148-e3be6c30e623}">
          <xlrd:rvb i="55"/>
        </ext>
      </extLst>
    </bk>
    <bk>
      <extLst>
        <ext uri="{3e2802c4-a4d2-4d8b-9148-e3be6c30e623}">
          <xlrd:rvb i="56"/>
        </ext>
      </extLst>
    </bk>
    <bk>
      <extLst>
        <ext uri="{3e2802c4-a4d2-4d8b-9148-e3be6c30e623}">
          <xlrd:rvb i="57"/>
        </ext>
      </extLst>
    </bk>
    <bk>
      <extLst>
        <ext uri="{3e2802c4-a4d2-4d8b-9148-e3be6c30e623}">
          <xlrd:rvb i="58"/>
        </ext>
      </extLst>
    </bk>
    <bk>
      <extLst>
        <ext uri="{3e2802c4-a4d2-4d8b-9148-e3be6c30e623}">
          <xlrd:rvb i="59"/>
        </ext>
      </extLst>
    </bk>
    <bk>
      <extLst>
        <ext uri="{3e2802c4-a4d2-4d8b-9148-e3be6c30e623}">
          <xlrd:rvb i="60"/>
        </ext>
      </extLst>
    </bk>
    <bk>
      <extLst>
        <ext uri="{3e2802c4-a4d2-4d8b-9148-e3be6c30e623}">
          <xlrd:rvb i="61"/>
        </ext>
      </extLst>
    </bk>
    <bk>
      <extLst>
        <ext uri="{3e2802c4-a4d2-4d8b-9148-e3be6c30e623}">
          <xlrd:rvb i="62"/>
        </ext>
      </extLst>
    </bk>
    <bk>
      <extLst>
        <ext uri="{3e2802c4-a4d2-4d8b-9148-e3be6c30e623}">
          <xlrd:rvb i="63"/>
        </ext>
      </extLst>
    </bk>
    <bk>
      <extLst>
        <ext uri="{3e2802c4-a4d2-4d8b-9148-e3be6c30e623}">
          <xlrd:rvb i="64"/>
        </ext>
      </extLst>
    </bk>
    <bk>
      <extLst>
        <ext uri="{3e2802c4-a4d2-4d8b-9148-e3be6c30e623}">
          <xlrd:rvb i="65"/>
        </ext>
      </extLst>
    </bk>
    <bk>
      <extLst>
        <ext uri="{3e2802c4-a4d2-4d8b-9148-e3be6c30e623}">
          <xlrd:rvb i="66"/>
        </ext>
      </extLst>
    </bk>
    <bk>
      <extLst>
        <ext uri="{3e2802c4-a4d2-4d8b-9148-e3be6c30e623}">
          <xlrd:rvb i="67"/>
        </ext>
      </extLst>
    </bk>
    <bk>
      <extLst>
        <ext uri="{3e2802c4-a4d2-4d8b-9148-e3be6c30e623}">
          <xlrd:rvb i="68"/>
        </ext>
      </extLst>
    </bk>
    <bk>
      <extLst>
        <ext uri="{3e2802c4-a4d2-4d8b-9148-e3be6c30e623}">
          <xlrd:rvb i="69"/>
        </ext>
      </extLst>
    </bk>
    <bk>
      <extLst>
        <ext uri="{3e2802c4-a4d2-4d8b-9148-e3be6c30e623}">
          <xlrd:rvb i="70"/>
        </ext>
      </extLst>
    </bk>
    <bk>
      <extLst>
        <ext uri="{3e2802c4-a4d2-4d8b-9148-e3be6c30e623}">
          <xlrd:rvb i="71"/>
        </ext>
      </extLst>
    </bk>
    <bk>
      <extLst>
        <ext uri="{3e2802c4-a4d2-4d8b-9148-e3be6c30e623}">
          <xlrd:rvb i="72"/>
        </ext>
      </extLst>
    </bk>
    <bk>
      <extLst>
        <ext uri="{3e2802c4-a4d2-4d8b-9148-e3be6c30e623}">
          <xlrd:rvb i="73"/>
        </ext>
      </extLst>
    </bk>
    <bk>
      <extLst>
        <ext uri="{3e2802c4-a4d2-4d8b-9148-e3be6c30e623}">
          <xlrd:rvb i="74"/>
        </ext>
      </extLst>
    </bk>
    <bk>
      <extLst>
        <ext uri="{3e2802c4-a4d2-4d8b-9148-e3be6c30e623}">
          <xlrd:rvb i="75"/>
        </ext>
      </extLst>
    </bk>
    <bk>
      <extLst>
        <ext uri="{3e2802c4-a4d2-4d8b-9148-e3be6c30e623}">
          <xlrd:rvb i="76"/>
        </ext>
      </extLst>
    </bk>
    <bk>
      <extLst>
        <ext uri="{3e2802c4-a4d2-4d8b-9148-e3be6c30e623}">
          <xlrd:rvb i="77"/>
        </ext>
      </extLst>
    </bk>
    <bk>
      <extLst>
        <ext uri="{3e2802c4-a4d2-4d8b-9148-e3be6c30e623}">
          <xlrd:rvb i="78"/>
        </ext>
      </extLst>
    </bk>
    <bk>
      <extLst>
        <ext uri="{3e2802c4-a4d2-4d8b-9148-e3be6c30e623}">
          <xlrd:rvb i="79"/>
        </ext>
      </extLst>
    </bk>
    <bk>
      <extLst>
        <ext uri="{3e2802c4-a4d2-4d8b-9148-e3be6c30e623}">
          <xlrd:rvb i="80"/>
        </ext>
      </extLst>
    </bk>
    <bk>
      <extLst>
        <ext uri="{3e2802c4-a4d2-4d8b-9148-e3be6c30e623}">
          <xlrd:rvb i="81"/>
        </ext>
      </extLst>
    </bk>
    <bk>
      <extLst>
        <ext uri="{3e2802c4-a4d2-4d8b-9148-e3be6c30e623}">
          <xlrd:rvb i="82"/>
        </ext>
      </extLst>
    </bk>
    <bk>
      <extLst>
        <ext uri="{3e2802c4-a4d2-4d8b-9148-e3be6c30e623}">
          <xlrd:rvb i="83"/>
        </ext>
      </extLst>
    </bk>
    <bk>
      <extLst>
        <ext uri="{3e2802c4-a4d2-4d8b-9148-e3be6c30e623}">
          <xlrd:rvb i="84"/>
        </ext>
      </extLst>
    </bk>
    <bk>
      <extLst>
        <ext uri="{3e2802c4-a4d2-4d8b-9148-e3be6c30e623}">
          <xlrd:rvb i="85"/>
        </ext>
      </extLst>
    </bk>
    <bk>
      <extLst>
        <ext uri="{3e2802c4-a4d2-4d8b-9148-e3be6c30e623}">
          <xlrd:rvb i="86"/>
        </ext>
      </extLst>
    </bk>
    <bk>
      <extLst>
        <ext uri="{3e2802c4-a4d2-4d8b-9148-e3be6c30e623}">
          <xlrd:rvb i="87"/>
        </ext>
      </extLst>
    </bk>
    <bk>
      <extLst>
        <ext uri="{3e2802c4-a4d2-4d8b-9148-e3be6c30e623}">
          <xlrd:rvb i="88"/>
        </ext>
      </extLst>
    </bk>
    <bk>
      <extLst>
        <ext uri="{3e2802c4-a4d2-4d8b-9148-e3be6c30e623}">
          <xlrd:rvb i="89"/>
        </ext>
      </extLst>
    </bk>
    <bk>
      <extLst>
        <ext uri="{3e2802c4-a4d2-4d8b-9148-e3be6c30e623}">
          <xlrd:rvb i="90"/>
        </ext>
      </extLst>
    </bk>
    <bk>
      <extLst>
        <ext uri="{3e2802c4-a4d2-4d8b-9148-e3be6c30e623}">
          <xlrd:rvb i="91"/>
        </ext>
      </extLst>
    </bk>
    <bk>
      <extLst>
        <ext uri="{3e2802c4-a4d2-4d8b-9148-e3be6c30e623}">
          <xlrd:rvb i="92"/>
        </ext>
      </extLst>
    </bk>
    <bk>
      <extLst>
        <ext uri="{3e2802c4-a4d2-4d8b-9148-e3be6c30e623}">
          <xlrd:rvb i="93"/>
        </ext>
      </extLst>
    </bk>
    <bk>
      <extLst>
        <ext uri="{3e2802c4-a4d2-4d8b-9148-e3be6c30e623}">
          <xlrd:rvb i="94"/>
        </ext>
      </extLst>
    </bk>
    <bk>
      <extLst>
        <ext uri="{3e2802c4-a4d2-4d8b-9148-e3be6c30e623}">
          <xlrd:rvb i="95"/>
        </ext>
      </extLst>
    </bk>
    <bk>
      <extLst>
        <ext uri="{3e2802c4-a4d2-4d8b-9148-e3be6c30e623}">
          <xlrd:rvb i="96"/>
        </ext>
      </extLst>
    </bk>
    <bk>
      <extLst>
        <ext uri="{3e2802c4-a4d2-4d8b-9148-e3be6c30e623}">
          <xlrd:rvb i="97"/>
        </ext>
      </extLst>
    </bk>
    <bk>
      <extLst>
        <ext uri="{3e2802c4-a4d2-4d8b-9148-e3be6c30e623}">
          <xlrd:rvb i="98"/>
        </ext>
      </extLst>
    </bk>
    <bk>
      <extLst>
        <ext uri="{3e2802c4-a4d2-4d8b-9148-e3be6c30e623}">
          <xlrd:rvb i="99"/>
        </ext>
      </extLst>
    </bk>
    <bk>
      <extLst>
        <ext uri="{3e2802c4-a4d2-4d8b-9148-e3be6c30e623}">
          <xlrd:rvb i="100"/>
        </ext>
      </extLst>
    </bk>
    <bk>
      <extLst>
        <ext uri="{3e2802c4-a4d2-4d8b-9148-e3be6c30e623}">
          <xlrd:rvb i="101"/>
        </ext>
      </extLst>
    </bk>
    <bk>
      <extLst>
        <ext uri="{3e2802c4-a4d2-4d8b-9148-e3be6c30e623}">
          <xlrd:rvb i="102"/>
        </ext>
      </extLst>
    </bk>
    <bk>
      <extLst>
        <ext uri="{3e2802c4-a4d2-4d8b-9148-e3be6c30e623}">
          <xlrd:rvb i="103"/>
        </ext>
      </extLst>
    </bk>
    <bk>
      <extLst>
        <ext uri="{3e2802c4-a4d2-4d8b-9148-e3be6c30e623}">
          <xlrd:rvb i="104"/>
        </ext>
      </extLst>
    </bk>
    <bk>
      <extLst>
        <ext uri="{3e2802c4-a4d2-4d8b-9148-e3be6c30e623}">
          <xlrd:rvb i="105"/>
        </ext>
      </extLst>
    </bk>
    <bk>
      <extLst>
        <ext uri="{3e2802c4-a4d2-4d8b-9148-e3be6c30e623}">
          <xlrd:rvb i="106"/>
        </ext>
      </extLst>
    </bk>
    <bk>
      <extLst>
        <ext uri="{3e2802c4-a4d2-4d8b-9148-e3be6c30e623}">
          <xlrd:rvb i="107"/>
        </ext>
      </extLst>
    </bk>
    <bk>
      <extLst>
        <ext uri="{3e2802c4-a4d2-4d8b-9148-e3be6c30e623}">
          <xlrd:rvb i="108"/>
        </ext>
      </extLst>
    </bk>
    <bk>
      <extLst>
        <ext uri="{3e2802c4-a4d2-4d8b-9148-e3be6c30e623}">
          <xlrd:rvb i="109"/>
        </ext>
      </extLst>
    </bk>
    <bk>
      <extLst>
        <ext uri="{3e2802c4-a4d2-4d8b-9148-e3be6c30e623}">
          <xlrd:rvb i="110"/>
        </ext>
      </extLst>
    </bk>
    <bk>
      <extLst>
        <ext uri="{3e2802c4-a4d2-4d8b-9148-e3be6c30e623}">
          <xlrd:rvb i="111"/>
        </ext>
      </extLst>
    </bk>
    <bk>
      <extLst>
        <ext uri="{3e2802c4-a4d2-4d8b-9148-e3be6c30e623}">
          <xlrd:rvb i="112"/>
        </ext>
      </extLst>
    </bk>
    <bk>
      <extLst>
        <ext uri="{3e2802c4-a4d2-4d8b-9148-e3be6c30e623}">
          <xlrd:rvb i="113"/>
        </ext>
      </extLst>
    </bk>
    <bk>
      <extLst>
        <ext uri="{3e2802c4-a4d2-4d8b-9148-e3be6c30e623}">
          <xlrd:rvb i="114"/>
        </ext>
      </extLst>
    </bk>
    <bk>
      <extLst>
        <ext uri="{3e2802c4-a4d2-4d8b-9148-e3be6c30e623}">
          <xlrd:rvb i="115"/>
        </ext>
      </extLst>
    </bk>
    <bk>
      <extLst>
        <ext uri="{3e2802c4-a4d2-4d8b-9148-e3be6c30e623}">
          <xlrd:rvb i="116"/>
        </ext>
      </extLst>
    </bk>
    <bk>
      <extLst>
        <ext uri="{3e2802c4-a4d2-4d8b-9148-e3be6c30e623}">
          <xlrd:rvb i="117"/>
        </ext>
      </extLst>
    </bk>
    <bk>
      <extLst>
        <ext uri="{3e2802c4-a4d2-4d8b-9148-e3be6c30e623}">
          <xlrd:rvb i="118"/>
        </ext>
      </extLst>
    </bk>
    <bk>
      <extLst>
        <ext uri="{3e2802c4-a4d2-4d8b-9148-e3be6c30e623}">
          <xlrd:rvb i="119"/>
        </ext>
      </extLst>
    </bk>
    <bk>
      <extLst>
        <ext uri="{3e2802c4-a4d2-4d8b-9148-e3be6c30e623}">
          <xlrd:rvb i="120"/>
        </ext>
      </extLst>
    </bk>
    <bk>
      <extLst>
        <ext uri="{3e2802c4-a4d2-4d8b-9148-e3be6c30e623}">
          <xlrd:rvb i="121"/>
        </ext>
      </extLst>
    </bk>
    <bk>
      <extLst>
        <ext uri="{3e2802c4-a4d2-4d8b-9148-e3be6c30e623}">
          <xlrd:rvb i="122"/>
        </ext>
      </extLst>
    </bk>
    <bk>
      <extLst>
        <ext uri="{3e2802c4-a4d2-4d8b-9148-e3be6c30e623}">
          <xlrd:rvb i="123"/>
        </ext>
      </extLst>
    </bk>
    <bk>
      <extLst>
        <ext uri="{3e2802c4-a4d2-4d8b-9148-e3be6c30e623}">
          <xlrd:rvb i="124"/>
        </ext>
      </extLst>
    </bk>
    <bk>
      <extLst>
        <ext uri="{3e2802c4-a4d2-4d8b-9148-e3be6c30e623}">
          <xlrd:rvb i="125"/>
        </ext>
      </extLst>
    </bk>
    <bk>
      <extLst>
        <ext uri="{3e2802c4-a4d2-4d8b-9148-e3be6c30e623}">
          <xlrd:rvb i="126"/>
        </ext>
      </extLst>
    </bk>
    <bk>
      <extLst>
        <ext uri="{3e2802c4-a4d2-4d8b-9148-e3be6c30e623}">
          <xlrd:rvb i="127"/>
        </ext>
      </extLst>
    </bk>
    <bk>
      <extLst>
        <ext uri="{3e2802c4-a4d2-4d8b-9148-e3be6c30e623}">
          <xlrd:rvb i="128"/>
        </ext>
      </extLst>
    </bk>
    <bk>
      <extLst>
        <ext uri="{3e2802c4-a4d2-4d8b-9148-e3be6c30e623}">
          <xlrd:rvb i="129"/>
        </ext>
      </extLst>
    </bk>
    <bk>
      <extLst>
        <ext uri="{3e2802c4-a4d2-4d8b-9148-e3be6c30e623}">
          <xlrd:rvb i="130"/>
        </ext>
      </extLst>
    </bk>
    <bk>
      <extLst>
        <ext uri="{3e2802c4-a4d2-4d8b-9148-e3be6c30e623}">
          <xlrd:rvb i="131"/>
        </ext>
      </extLst>
    </bk>
    <bk>
      <extLst>
        <ext uri="{3e2802c4-a4d2-4d8b-9148-e3be6c30e623}">
          <xlrd:rvb i="132"/>
        </ext>
      </extLst>
    </bk>
    <bk>
      <extLst>
        <ext uri="{3e2802c4-a4d2-4d8b-9148-e3be6c30e623}">
          <xlrd:rvb i="133"/>
        </ext>
      </extLst>
    </bk>
    <bk>
      <extLst>
        <ext uri="{3e2802c4-a4d2-4d8b-9148-e3be6c30e623}">
          <xlrd:rvb i="134"/>
        </ext>
      </extLst>
    </bk>
    <bk>
      <extLst>
        <ext uri="{3e2802c4-a4d2-4d8b-9148-e3be6c30e623}">
          <xlrd:rvb i="135"/>
        </ext>
      </extLst>
    </bk>
    <bk>
      <extLst>
        <ext uri="{3e2802c4-a4d2-4d8b-9148-e3be6c30e623}">
          <xlrd:rvb i="136"/>
        </ext>
      </extLst>
    </bk>
    <bk>
      <extLst>
        <ext uri="{3e2802c4-a4d2-4d8b-9148-e3be6c30e623}">
          <xlrd:rvb i="137"/>
        </ext>
      </extLst>
    </bk>
    <bk>
      <extLst>
        <ext uri="{3e2802c4-a4d2-4d8b-9148-e3be6c30e623}">
          <xlrd:rvb i="138"/>
        </ext>
      </extLst>
    </bk>
    <bk>
      <extLst>
        <ext uri="{3e2802c4-a4d2-4d8b-9148-e3be6c30e623}">
          <xlrd:rvb i="139"/>
        </ext>
      </extLst>
    </bk>
    <bk>
      <extLst>
        <ext uri="{3e2802c4-a4d2-4d8b-9148-e3be6c30e623}">
          <xlrd:rvb i="140"/>
        </ext>
      </extLst>
    </bk>
    <bk>
      <extLst>
        <ext uri="{3e2802c4-a4d2-4d8b-9148-e3be6c30e623}">
          <xlrd:rvb i="141"/>
        </ext>
      </extLst>
    </bk>
    <bk>
      <extLst>
        <ext uri="{3e2802c4-a4d2-4d8b-9148-e3be6c30e623}">
          <xlrd:rvb i="142"/>
        </ext>
      </extLst>
    </bk>
    <bk>
      <extLst>
        <ext uri="{3e2802c4-a4d2-4d8b-9148-e3be6c30e623}">
          <xlrd:rvb i="143"/>
        </ext>
      </extLst>
    </bk>
    <bk>
      <extLst>
        <ext uri="{3e2802c4-a4d2-4d8b-9148-e3be6c30e623}">
          <xlrd:rvb i="144"/>
        </ext>
      </extLst>
    </bk>
    <bk>
      <extLst>
        <ext uri="{3e2802c4-a4d2-4d8b-9148-e3be6c30e623}">
          <xlrd:rvb i="145"/>
        </ext>
      </extLst>
    </bk>
    <bk>
      <extLst>
        <ext uri="{3e2802c4-a4d2-4d8b-9148-e3be6c30e623}">
          <xlrd:rvb i="146"/>
        </ext>
      </extLst>
    </bk>
    <bk>
      <extLst>
        <ext uri="{3e2802c4-a4d2-4d8b-9148-e3be6c30e623}">
          <xlrd:rvb i="147"/>
        </ext>
      </extLst>
    </bk>
    <bk>
      <extLst>
        <ext uri="{3e2802c4-a4d2-4d8b-9148-e3be6c30e623}">
          <xlrd:rvb i="148"/>
        </ext>
      </extLst>
    </bk>
    <bk>
      <extLst>
        <ext uri="{3e2802c4-a4d2-4d8b-9148-e3be6c30e623}">
          <xlrd:rvb i="149"/>
        </ext>
      </extLst>
    </bk>
    <bk>
      <extLst>
        <ext uri="{3e2802c4-a4d2-4d8b-9148-e3be6c30e623}">
          <xlrd:rvb i="150"/>
        </ext>
      </extLst>
    </bk>
    <bk>
      <extLst>
        <ext uri="{3e2802c4-a4d2-4d8b-9148-e3be6c30e623}">
          <xlrd:rvb i="151"/>
        </ext>
      </extLst>
    </bk>
    <bk>
      <extLst>
        <ext uri="{3e2802c4-a4d2-4d8b-9148-e3be6c30e623}">
          <xlrd:rvb i="152"/>
        </ext>
      </extLst>
    </bk>
    <bk>
      <extLst>
        <ext uri="{3e2802c4-a4d2-4d8b-9148-e3be6c30e623}">
          <xlrd:rvb i="153"/>
        </ext>
      </extLst>
    </bk>
    <bk>
      <extLst>
        <ext uri="{3e2802c4-a4d2-4d8b-9148-e3be6c30e623}">
          <xlrd:rvb i="154"/>
        </ext>
      </extLst>
    </bk>
    <bk>
      <extLst>
        <ext uri="{3e2802c4-a4d2-4d8b-9148-e3be6c30e623}">
          <xlrd:rvb i="155"/>
        </ext>
      </extLst>
    </bk>
    <bk>
      <extLst>
        <ext uri="{3e2802c4-a4d2-4d8b-9148-e3be6c30e623}">
          <xlrd:rvb i="156"/>
        </ext>
      </extLst>
    </bk>
    <bk>
      <extLst>
        <ext uri="{3e2802c4-a4d2-4d8b-9148-e3be6c30e623}">
          <xlrd:rvb i="157"/>
        </ext>
      </extLst>
    </bk>
    <bk>
      <extLst>
        <ext uri="{3e2802c4-a4d2-4d8b-9148-e3be6c30e623}">
          <xlrd:rvb i="158"/>
        </ext>
      </extLst>
    </bk>
    <bk>
      <extLst>
        <ext uri="{3e2802c4-a4d2-4d8b-9148-e3be6c30e623}">
          <xlrd:rvb i="159"/>
        </ext>
      </extLst>
    </bk>
    <bk>
      <extLst>
        <ext uri="{3e2802c4-a4d2-4d8b-9148-e3be6c30e623}">
          <xlrd:rvb i="160"/>
        </ext>
      </extLst>
    </bk>
    <bk>
      <extLst>
        <ext uri="{3e2802c4-a4d2-4d8b-9148-e3be6c30e623}">
          <xlrd:rvb i="161"/>
        </ext>
      </extLst>
    </bk>
    <bk>
      <extLst>
        <ext uri="{3e2802c4-a4d2-4d8b-9148-e3be6c30e623}">
          <xlrd:rvb i="162"/>
        </ext>
      </extLst>
    </bk>
    <bk>
      <extLst>
        <ext uri="{3e2802c4-a4d2-4d8b-9148-e3be6c30e623}">
          <xlrd:rvb i="163"/>
        </ext>
      </extLst>
    </bk>
    <bk>
      <extLst>
        <ext uri="{3e2802c4-a4d2-4d8b-9148-e3be6c30e623}">
          <xlrd:rvb i="164"/>
        </ext>
      </extLst>
    </bk>
    <bk>
      <extLst>
        <ext uri="{3e2802c4-a4d2-4d8b-9148-e3be6c30e623}">
          <xlrd:rvb i="165"/>
        </ext>
      </extLst>
    </bk>
    <bk>
      <extLst>
        <ext uri="{3e2802c4-a4d2-4d8b-9148-e3be6c30e623}">
          <xlrd:rvb i="166"/>
        </ext>
      </extLst>
    </bk>
    <bk>
      <extLst>
        <ext uri="{3e2802c4-a4d2-4d8b-9148-e3be6c30e623}">
          <xlrd:rvb i="167"/>
        </ext>
      </extLst>
    </bk>
    <bk>
      <extLst>
        <ext uri="{3e2802c4-a4d2-4d8b-9148-e3be6c30e623}">
          <xlrd:rvb i="168"/>
        </ext>
      </extLst>
    </bk>
    <bk>
      <extLst>
        <ext uri="{3e2802c4-a4d2-4d8b-9148-e3be6c30e623}">
          <xlrd:rvb i="169"/>
        </ext>
      </extLst>
    </bk>
    <bk>
      <extLst>
        <ext uri="{3e2802c4-a4d2-4d8b-9148-e3be6c30e623}">
          <xlrd:rvb i="170"/>
        </ext>
      </extLst>
    </bk>
    <bk>
      <extLst>
        <ext uri="{3e2802c4-a4d2-4d8b-9148-e3be6c30e623}">
          <xlrd:rvb i="171"/>
        </ext>
      </extLst>
    </bk>
    <bk>
      <extLst>
        <ext uri="{3e2802c4-a4d2-4d8b-9148-e3be6c30e623}">
          <xlrd:rvb i="172"/>
        </ext>
      </extLst>
    </bk>
    <bk>
      <extLst>
        <ext uri="{3e2802c4-a4d2-4d8b-9148-e3be6c30e623}">
          <xlrd:rvb i="173"/>
        </ext>
      </extLst>
    </bk>
    <bk>
      <extLst>
        <ext uri="{3e2802c4-a4d2-4d8b-9148-e3be6c30e623}">
          <xlrd:rvb i="174"/>
        </ext>
      </extLst>
    </bk>
    <bk>
      <extLst>
        <ext uri="{3e2802c4-a4d2-4d8b-9148-e3be6c30e623}">
          <xlrd:rvb i="175"/>
        </ext>
      </extLst>
    </bk>
    <bk>
      <extLst>
        <ext uri="{3e2802c4-a4d2-4d8b-9148-e3be6c30e623}">
          <xlrd:rvb i="176"/>
        </ext>
      </extLst>
    </bk>
    <bk>
      <extLst>
        <ext uri="{3e2802c4-a4d2-4d8b-9148-e3be6c30e623}">
          <xlrd:rvb i="177"/>
        </ext>
      </extLst>
    </bk>
    <bk>
      <extLst>
        <ext uri="{3e2802c4-a4d2-4d8b-9148-e3be6c30e623}">
          <xlrd:rvb i="178"/>
        </ext>
      </extLst>
    </bk>
    <bk>
      <extLst>
        <ext uri="{3e2802c4-a4d2-4d8b-9148-e3be6c30e623}">
          <xlrd:rvb i="179"/>
        </ext>
      </extLst>
    </bk>
    <bk>
      <extLst>
        <ext uri="{3e2802c4-a4d2-4d8b-9148-e3be6c30e623}">
          <xlrd:rvb i="180"/>
        </ext>
      </extLst>
    </bk>
    <bk>
      <extLst>
        <ext uri="{3e2802c4-a4d2-4d8b-9148-e3be6c30e623}">
          <xlrd:rvb i="181"/>
        </ext>
      </extLst>
    </bk>
    <bk>
      <extLst>
        <ext uri="{3e2802c4-a4d2-4d8b-9148-e3be6c30e623}">
          <xlrd:rvb i="182"/>
        </ext>
      </extLst>
    </bk>
    <bk>
      <extLst>
        <ext uri="{3e2802c4-a4d2-4d8b-9148-e3be6c30e623}">
          <xlrd:rvb i="183"/>
        </ext>
      </extLst>
    </bk>
    <bk>
      <extLst>
        <ext uri="{3e2802c4-a4d2-4d8b-9148-e3be6c30e623}">
          <xlrd:rvb i="184"/>
        </ext>
      </extLst>
    </bk>
    <bk>
      <extLst>
        <ext uri="{3e2802c4-a4d2-4d8b-9148-e3be6c30e623}">
          <xlrd:rvb i="185"/>
        </ext>
      </extLst>
    </bk>
    <bk>
      <extLst>
        <ext uri="{3e2802c4-a4d2-4d8b-9148-e3be6c30e623}">
          <xlrd:rvb i="186"/>
        </ext>
      </extLst>
    </bk>
    <bk>
      <extLst>
        <ext uri="{3e2802c4-a4d2-4d8b-9148-e3be6c30e623}">
          <xlrd:rvb i="187"/>
        </ext>
      </extLst>
    </bk>
    <bk>
      <extLst>
        <ext uri="{3e2802c4-a4d2-4d8b-9148-e3be6c30e623}">
          <xlrd:rvb i="188"/>
        </ext>
      </extLst>
    </bk>
    <bk>
      <extLst>
        <ext uri="{3e2802c4-a4d2-4d8b-9148-e3be6c30e623}">
          <xlrd:rvb i="189"/>
        </ext>
      </extLst>
    </bk>
    <bk>
      <extLst>
        <ext uri="{3e2802c4-a4d2-4d8b-9148-e3be6c30e623}">
          <xlrd:rvb i="190"/>
        </ext>
      </extLst>
    </bk>
    <bk>
      <extLst>
        <ext uri="{3e2802c4-a4d2-4d8b-9148-e3be6c30e623}">
          <xlrd:rvb i="191"/>
        </ext>
      </extLst>
    </bk>
    <bk>
      <extLst>
        <ext uri="{3e2802c4-a4d2-4d8b-9148-e3be6c30e623}">
          <xlrd:rvb i="192"/>
        </ext>
      </extLst>
    </bk>
    <bk>
      <extLst>
        <ext uri="{3e2802c4-a4d2-4d8b-9148-e3be6c30e623}">
          <xlrd:rvb i="193"/>
        </ext>
      </extLst>
    </bk>
    <bk>
      <extLst>
        <ext uri="{3e2802c4-a4d2-4d8b-9148-e3be6c30e623}">
          <xlrd:rvb i="194"/>
        </ext>
      </extLst>
    </bk>
    <bk>
      <extLst>
        <ext uri="{3e2802c4-a4d2-4d8b-9148-e3be6c30e623}">
          <xlrd:rvb i="195"/>
        </ext>
      </extLst>
    </bk>
    <bk>
      <extLst>
        <ext uri="{3e2802c4-a4d2-4d8b-9148-e3be6c30e623}">
          <xlrd:rvb i="196"/>
        </ext>
      </extLst>
    </bk>
    <bk>
      <extLst>
        <ext uri="{3e2802c4-a4d2-4d8b-9148-e3be6c30e623}">
          <xlrd:rvb i="197"/>
        </ext>
      </extLst>
    </bk>
    <bk>
      <extLst>
        <ext uri="{3e2802c4-a4d2-4d8b-9148-e3be6c30e623}">
          <xlrd:rvb i="198"/>
        </ext>
      </extLst>
    </bk>
    <bk>
      <extLst>
        <ext uri="{3e2802c4-a4d2-4d8b-9148-e3be6c30e623}">
          <xlrd:rvb i="199"/>
        </ext>
      </extLst>
    </bk>
    <bk>
      <extLst>
        <ext uri="{3e2802c4-a4d2-4d8b-9148-e3be6c30e623}">
          <xlrd:rvb i="200"/>
        </ext>
      </extLst>
    </bk>
    <bk>
      <extLst>
        <ext uri="{3e2802c4-a4d2-4d8b-9148-e3be6c30e623}">
          <xlrd:rvb i="201"/>
        </ext>
      </extLst>
    </bk>
    <bk>
      <extLst>
        <ext uri="{3e2802c4-a4d2-4d8b-9148-e3be6c30e623}">
          <xlrd:rvb i="202"/>
        </ext>
      </extLst>
    </bk>
    <bk>
      <extLst>
        <ext uri="{3e2802c4-a4d2-4d8b-9148-e3be6c30e623}">
          <xlrd:rvb i="203"/>
        </ext>
      </extLst>
    </bk>
    <bk>
      <extLst>
        <ext uri="{3e2802c4-a4d2-4d8b-9148-e3be6c30e623}">
          <xlrd:rvb i="204"/>
        </ext>
      </extLst>
    </bk>
    <bk>
      <extLst>
        <ext uri="{3e2802c4-a4d2-4d8b-9148-e3be6c30e623}">
          <xlrd:rvb i="205"/>
        </ext>
      </extLst>
    </bk>
    <bk>
      <extLst>
        <ext uri="{3e2802c4-a4d2-4d8b-9148-e3be6c30e623}">
          <xlrd:rvb i="206"/>
        </ext>
      </extLst>
    </bk>
    <bk>
      <extLst>
        <ext uri="{3e2802c4-a4d2-4d8b-9148-e3be6c30e623}">
          <xlrd:rvb i="207"/>
        </ext>
      </extLst>
    </bk>
    <bk>
      <extLst>
        <ext uri="{3e2802c4-a4d2-4d8b-9148-e3be6c30e623}">
          <xlrd:rvb i="208"/>
        </ext>
      </extLst>
    </bk>
    <bk>
      <extLst>
        <ext uri="{3e2802c4-a4d2-4d8b-9148-e3be6c30e623}">
          <xlrd:rvb i="209"/>
        </ext>
      </extLst>
    </bk>
    <bk>
      <extLst>
        <ext uri="{3e2802c4-a4d2-4d8b-9148-e3be6c30e623}">
          <xlrd:rvb i="210"/>
        </ext>
      </extLst>
    </bk>
    <bk>
      <extLst>
        <ext uri="{3e2802c4-a4d2-4d8b-9148-e3be6c30e623}">
          <xlrd:rvb i="211"/>
        </ext>
      </extLst>
    </bk>
    <bk>
      <extLst>
        <ext uri="{3e2802c4-a4d2-4d8b-9148-e3be6c30e623}">
          <xlrd:rvb i="212"/>
        </ext>
      </extLst>
    </bk>
    <bk>
      <extLst>
        <ext uri="{3e2802c4-a4d2-4d8b-9148-e3be6c30e623}">
          <xlrd:rvb i="213"/>
        </ext>
      </extLst>
    </bk>
    <bk>
      <extLst>
        <ext uri="{3e2802c4-a4d2-4d8b-9148-e3be6c30e623}">
          <xlrd:rvb i="214"/>
        </ext>
      </extLst>
    </bk>
    <bk>
      <extLst>
        <ext uri="{3e2802c4-a4d2-4d8b-9148-e3be6c30e623}">
          <xlrd:rvb i="215"/>
        </ext>
      </extLst>
    </bk>
    <bk>
      <extLst>
        <ext uri="{3e2802c4-a4d2-4d8b-9148-e3be6c30e623}">
          <xlrd:rvb i="216"/>
        </ext>
      </extLst>
    </bk>
    <bk>
      <extLst>
        <ext uri="{3e2802c4-a4d2-4d8b-9148-e3be6c30e623}">
          <xlrd:rvb i="217"/>
        </ext>
      </extLst>
    </bk>
    <bk>
      <extLst>
        <ext uri="{3e2802c4-a4d2-4d8b-9148-e3be6c30e623}">
          <xlrd:rvb i="218"/>
        </ext>
      </extLst>
    </bk>
    <bk>
      <extLst>
        <ext uri="{3e2802c4-a4d2-4d8b-9148-e3be6c30e623}">
          <xlrd:rvb i="219"/>
        </ext>
      </extLst>
    </bk>
    <bk>
      <extLst>
        <ext uri="{3e2802c4-a4d2-4d8b-9148-e3be6c30e623}">
          <xlrd:rvb i="220"/>
        </ext>
      </extLst>
    </bk>
    <bk>
      <extLst>
        <ext uri="{3e2802c4-a4d2-4d8b-9148-e3be6c30e623}">
          <xlrd:rvb i="221"/>
        </ext>
      </extLst>
    </bk>
    <bk>
      <extLst>
        <ext uri="{3e2802c4-a4d2-4d8b-9148-e3be6c30e623}">
          <xlrd:rvb i="222"/>
        </ext>
      </extLst>
    </bk>
    <bk>
      <extLst>
        <ext uri="{3e2802c4-a4d2-4d8b-9148-e3be6c30e623}">
          <xlrd:rvb i="223"/>
        </ext>
      </extLst>
    </bk>
    <bk>
      <extLst>
        <ext uri="{3e2802c4-a4d2-4d8b-9148-e3be6c30e623}">
          <xlrd:rvb i="224"/>
        </ext>
      </extLst>
    </bk>
    <bk>
      <extLst>
        <ext uri="{3e2802c4-a4d2-4d8b-9148-e3be6c30e623}">
          <xlrd:rvb i="225"/>
        </ext>
      </extLst>
    </bk>
    <bk>
      <extLst>
        <ext uri="{3e2802c4-a4d2-4d8b-9148-e3be6c30e623}">
          <xlrd:rvb i="226"/>
        </ext>
      </extLst>
    </bk>
    <bk>
      <extLst>
        <ext uri="{3e2802c4-a4d2-4d8b-9148-e3be6c30e623}">
          <xlrd:rvb i="227"/>
        </ext>
      </extLst>
    </bk>
    <bk>
      <extLst>
        <ext uri="{3e2802c4-a4d2-4d8b-9148-e3be6c30e623}">
          <xlrd:rvb i="228"/>
        </ext>
      </extLst>
    </bk>
    <bk>
      <extLst>
        <ext uri="{3e2802c4-a4d2-4d8b-9148-e3be6c30e623}">
          <xlrd:rvb i="229"/>
        </ext>
      </extLst>
    </bk>
    <bk>
      <extLst>
        <ext uri="{3e2802c4-a4d2-4d8b-9148-e3be6c30e623}">
          <xlrd:rvb i="230"/>
        </ext>
      </extLst>
    </bk>
    <bk>
      <extLst>
        <ext uri="{3e2802c4-a4d2-4d8b-9148-e3be6c30e623}">
          <xlrd:rvb i="231"/>
        </ext>
      </extLst>
    </bk>
    <bk>
      <extLst>
        <ext uri="{3e2802c4-a4d2-4d8b-9148-e3be6c30e623}">
          <xlrd:rvb i="232"/>
        </ext>
      </extLst>
    </bk>
    <bk>
      <extLst>
        <ext uri="{3e2802c4-a4d2-4d8b-9148-e3be6c30e623}">
          <xlrd:rvb i="233"/>
        </ext>
      </extLst>
    </bk>
    <bk>
      <extLst>
        <ext uri="{3e2802c4-a4d2-4d8b-9148-e3be6c30e623}">
          <xlrd:rvb i="234"/>
        </ext>
      </extLst>
    </bk>
    <bk>
      <extLst>
        <ext uri="{3e2802c4-a4d2-4d8b-9148-e3be6c30e623}">
          <xlrd:rvb i="235"/>
        </ext>
      </extLst>
    </bk>
    <bk>
      <extLst>
        <ext uri="{3e2802c4-a4d2-4d8b-9148-e3be6c30e623}">
          <xlrd:rvb i="236"/>
        </ext>
      </extLst>
    </bk>
    <bk>
      <extLst>
        <ext uri="{3e2802c4-a4d2-4d8b-9148-e3be6c30e623}">
          <xlrd:rvb i="237"/>
        </ext>
      </extLst>
    </bk>
    <bk>
      <extLst>
        <ext uri="{3e2802c4-a4d2-4d8b-9148-e3be6c30e623}">
          <xlrd:rvb i="238"/>
        </ext>
      </extLst>
    </bk>
    <bk>
      <extLst>
        <ext uri="{3e2802c4-a4d2-4d8b-9148-e3be6c30e623}">
          <xlrd:rvb i="239"/>
        </ext>
      </extLst>
    </bk>
    <bk>
      <extLst>
        <ext uri="{3e2802c4-a4d2-4d8b-9148-e3be6c30e623}">
          <xlrd:rvb i="240"/>
        </ext>
      </extLst>
    </bk>
    <bk>
      <extLst>
        <ext uri="{3e2802c4-a4d2-4d8b-9148-e3be6c30e623}">
          <xlrd:rvb i="241"/>
        </ext>
      </extLst>
    </bk>
    <bk>
      <extLst>
        <ext uri="{3e2802c4-a4d2-4d8b-9148-e3be6c30e623}">
          <xlrd:rvb i="242"/>
        </ext>
      </extLst>
    </bk>
    <bk>
      <extLst>
        <ext uri="{3e2802c4-a4d2-4d8b-9148-e3be6c30e623}">
          <xlrd:rvb i="243"/>
        </ext>
      </extLst>
    </bk>
    <bk>
      <extLst>
        <ext uri="{3e2802c4-a4d2-4d8b-9148-e3be6c30e623}">
          <xlrd:rvb i="244"/>
        </ext>
      </extLst>
    </bk>
    <bk>
      <extLst>
        <ext uri="{3e2802c4-a4d2-4d8b-9148-e3be6c30e623}">
          <xlrd:rvb i="245"/>
        </ext>
      </extLst>
    </bk>
    <bk>
      <extLst>
        <ext uri="{3e2802c4-a4d2-4d8b-9148-e3be6c30e623}">
          <xlrd:rvb i="246"/>
        </ext>
      </extLst>
    </bk>
    <bk>
      <extLst>
        <ext uri="{3e2802c4-a4d2-4d8b-9148-e3be6c30e623}">
          <xlrd:rvb i="247"/>
        </ext>
      </extLst>
    </bk>
    <bk>
      <extLst>
        <ext uri="{3e2802c4-a4d2-4d8b-9148-e3be6c30e623}">
          <xlrd:rvb i="248"/>
        </ext>
      </extLst>
    </bk>
    <bk>
      <extLst>
        <ext uri="{3e2802c4-a4d2-4d8b-9148-e3be6c30e623}">
          <xlrd:rvb i="249"/>
        </ext>
      </extLst>
    </bk>
    <bk>
      <extLst>
        <ext uri="{3e2802c4-a4d2-4d8b-9148-e3be6c30e623}">
          <xlrd:rvb i="250"/>
        </ext>
      </extLst>
    </bk>
    <bk>
      <extLst>
        <ext uri="{3e2802c4-a4d2-4d8b-9148-e3be6c30e623}">
          <xlrd:rvb i="251"/>
        </ext>
      </extLst>
    </bk>
    <bk>
      <extLst>
        <ext uri="{3e2802c4-a4d2-4d8b-9148-e3be6c30e623}">
          <xlrd:rvb i="252"/>
        </ext>
      </extLst>
    </bk>
    <bk>
      <extLst>
        <ext uri="{3e2802c4-a4d2-4d8b-9148-e3be6c30e623}">
          <xlrd:rvb i="253"/>
        </ext>
      </extLst>
    </bk>
    <bk>
      <extLst>
        <ext uri="{3e2802c4-a4d2-4d8b-9148-e3be6c30e623}">
          <xlrd:rvb i="254"/>
        </ext>
      </extLst>
    </bk>
    <bk>
      <extLst>
        <ext uri="{3e2802c4-a4d2-4d8b-9148-e3be6c30e623}">
          <xlrd:rvb i="255"/>
        </ext>
      </extLst>
    </bk>
    <bk>
      <extLst>
        <ext uri="{3e2802c4-a4d2-4d8b-9148-e3be6c30e623}">
          <xlrd:rvb i="256"/>
        </ext>
      </extLst>
    </bk>
    <bk>
      <extLst>
        <ext uri="{3e2802c4-a4d2-4d8b-9148-e3be6c30e623}">
          <xlrd:rvb i="257"/>
        </ext>
      </extLst>
    </bk>
    <bk>
      <extLst>
        <ext uri="{3e2802c4-a4d2-4d8b-9148-e3be6c30e623}">
          <xlrd:rvb i="258"/>
        </ext>
      </extLst>
    </bk>
    <bk>
      <extLst>
        <ext uri="{3e2802c4-a4d2-4d8b-9148-e3be6c30e623}">
          <xlrd:rvb i="259"/>
        </ext>
      </extLst>
    </bk>
    <bk>
      <extLst>
        <ext uri="{3e2802c4-a4d2-4d8b-9148-e3be6c30e623}">
          <xlrd:rvb i="260"/>
        </ext>
      </extLst>
    </bk>
    <bk>
      <extLst>
        <ext uri="{3e2802c4-a4d2-4d8b-9148-e3be6c30e623}">
          <xlrd:rvb i="261"/>
        </ext>
      </extLst>
    </bk>
    <bk>
      <extLst>
        <ext uri="{3e2802c4-a4d2-4d8b-9148-e3be6c30e623}">
          <xlrd:rvb i="262"/>
        </ext>
      </extLst>
    </bk>
    <bk>
      <extLst>
        <ext uri="{3e2802c4-a4d2-4d8b-9148-e3be6c30e623}">
          <xlrd:rvb i="263"/>
        </ext>
      </extLst>
    </bk>
    <bk>
      <extLst>
        <ext uri="{3e2802c4-a4d2-4d8b-9148-e3be6c30e623}">
          <xlrd:rvb i="264"/>
        </ext>
      </extLst>
    </bk>
    <bk>
      <extLst>
        <ext uri="{3e2802c4-a4d2-4d8b-9148-e3be6c30e623}">
          <xlrd:rvb i="265"/>
        </ext>
      </extLst>
    </bk>
    <bk>
      <extLst>
        <ext uri="{3e2802c4-a4d2-4d8b-9148-e3be6c30e623}">
          <xlrd:rvb i="266"/>
        </ext>
      </extLst>
    </bk>
    <bk>
      <extLst>
        <ext uri="{3e2802c4-a4d2-4d8b-9148-e3be6c30e623}">
          <xlrd:rvb i="267"/>
        </ext>
      </extLst>
    </bk>
    <bk>
      <extLst>
        <ext uri="{3e2802c4-a4d2-4d8b-9148-e3be6c30e623}">
          <xlrd:rvb i="268"/>
        </ext>
      </extLst>
    </bk>
    <bk>
      <extLst>
        <ext uri="{3e2802c4-a4d2-4d8b-9148-e3be6c30e623}">
          <xlrd:rvb i="269"/>
        </ext>
      </extLst>
    </bk>
    <bk>
      <extLst>
        <ext uri="{3e2802c4-a4d2-4d8b-9148-e3be6c30e623}">
          <xlrd:rvb i="270"/>
        </ext>
      </extLst>
    </bk>
    <bk>
      <extLst>
        <ext uri="{3e2802c4-a4d2-4d8b-9148-e3be6c30e623}">
          <xlrd:rvb i="271"/>
        </ext>
      </extLst>
    </bk>
    <bk>
      <extLst>
        <ext uri="{3e2802c4-a4d2-4d8b-9148-e3be6c30e623}">
          <xlrd:rvb i="272"/>
        </ext>
      </extLst>
    </bk>
    <bk>
      <extLst>
        <ext uri="{3e2802c4-a4d2-4d8b-9148-e3be6c30e623}">
          <xlrd:rvb i="273"/>
        </ext>
      </extLst>
    </bk>
    <bk>
      <extLst>
        <ext uri="{3e2802c4-a4d2-4d8b-9148-e3be6c30e623}">
          <xlrd:rvb i="274"/>
        </ext>
      </extLst>
    </bk>
    <bk>
      <extLst>
        <ext uri="{3e2802c4-a4d2-4d8b-9148-e3be6c30e623}">
          <xlrd:rvb i="275"/>
        </ext>
      </extLst>
    </bk>
    <bk>
      <extLst>
        <ext uri="{3e2802c4-a4d2-4d8b-9148-e3be6c30e623}">
          <xlrd:rvb i="276"/>
        </ext>
      </extLst>
    </bk>
    <bk>
      <extLst>
        <ext uri="{3e2802c4-a4d2-4d8b-9148-e3be6c30e623}">
          <xlrd:rvb i="277"/>
        </ext>
      </extLst>
    </bk>
    <bk>
      <extLst>
        <ext uri="{3e2802c4-a4d2-4d8b-9148-e3be6c30e623}">
          <xlrd:rvb i="278"/>
        </ext>
      </extLst>
    </bk>
    <bk>
      <extLst>
        <ext uri="{3e2802c4-a4d2-4d8b-9148-e3be6c30e623}">
          <xlrd:rvb i="279"/>
        </ext>
      </extLst>
    </bk>
    <bk>
      <extLst>
        <ext uri="{3e2802c4-a4d2-4d8b-9148-e3be6c30e623}">
          <xlrd:rvb i="280"/>
        </ext>
      </extLst>
    </bk>
    <bk>
      <extLst>
        <ext uri="{3e2802c4-a4d2-4d8b-9148-e3be6c30e623}">
          <xlrd:rvb i="281"/>
        </ext>
      </extLst>
    </bk>
    <bk>
      <extLst>
        <ext uri="{3e2802c4-a4d2-4d8b-9148-e3be6c30e623}">
          <xlrd:rvb i="282"/>
        </ext>
      </extLst>
    </bk>
    <bk>
      <extLst>
        <ext uri="{3e2802c4-a4d2-4d8b-9148-e3be6c30e623}">
          <xlrd:rvb i="283"/>
        </ext>
      </extLst>
    </bk>
    <bk>
      <extLst>
        <ext uri="{3e2802c4-a4d2-4d8b-9148-e3be6c30e623}">
          <xlrd:rvb i="284"/>
        </ext>
      </extLst>
    </bk>
    <bk>
      <extLst>
        <ext uri="{3e2802c4-a4d2-4d8b-9148-e3be6c30e623}">
          <xlrd:rvb i="285"/>
        </ext>
      </extLst>
    </bk>
    <bk>
      <extLst>
        <ext uri="{3e2802c4-a4d2-4d8b-9148-e3be6c30e623}">
          <xlrd:rvb i="286"/>
        </ext>
      </extLst>
    </bk>
    <bk>
      <extLst>
        <ext uri="{3e2802c4-a4d2-4d8b-9148-e3be6c30e623}">
          <xlrd:rvb i="287"/>
        </ext>
      </extLst>
    </bk>
    <bk>
      <extLst>
        <ext uri="{3e2802c4-a4d2-4d8b-9148-e3be6c30e623}">
          <xlrd:rvb i="288"/>
        </ext>
      </extLst>
    </bk>
    <bk>
      <extLst>
        <ext uri="{3e2802c4-a4d2-4d8b-9148-e3be6c30e623}">
          <xlrd:rvb i="289"/>
        </ext>
      </extLst>
    </bk>
    <bk>
      <extLst>
        <ext uri="{3e2802c4-a4d2-4d8b-9148-e3be6c30e623}">
          <xlrd:rvb i="290"/>
        </ext>
      </extLst>
    </bk>
    <bk>
      <extLst>
        <ext uri="{3e2802c4-a4d2-4d8b-9148-e3be6c30e623}">
          <xlrd:rvb i="291"/>
        </ext>
      </extLst>
    </bk>
    <bk>
      <extLst>
        <ext uri="{3e2802c4-a4d2-4d8b-9148-e3be6c30e623}">
          <xlrd:rvb i="292"/>
        </ext>
      </extLst>
    </bk>
    <bk>
      <extLst>
        <ext uri="{3e2802c4-a4d2-4d8b-9148-e3be6c30e623}">
          <xlrd:rvb i="293"/>
        </ext>
      </extLst>
    </bk>
    <bk>
      <extLst>
        <ext uri="{3e2802c4-a4d2-4d8b-9148-e3be6c30e623}">
          <xlrd:rvb i="294"/>
        </ext>
      </extLst>
    </bk>
    <bk>
      <extLst>
        <ext uri="{3e2802c4-a4d2-4d8b-9148-e3be6c30e623}">
          <xlrd:rvb i="295"/>
        </ext>
      </extLst>
    </bk>
    <bk>
      <extLst>
        <ext uri="{3e2802c4-a4d2-4d8b-9148-e3be6c30e623}">
          <xlrd:rvb i="296"/>
        </ext>
      </extLst>
    </bk>
    <bk>
      <extLst>
        <ext uri="{3e2802c4-a4d2-4d8b-9148-e3be6c30e623}">
          <xlrd:rvb i="297"/>
        </ext>
      </extLst>
    </bk>
    <bk>
      <extLst>
        <ext uri="{3e2802c4-a4d2-4d8b-9148-e3be6c30e623}">
          <xlrd:rvb i="298"/>
        </ext>
      </extLst>
    </bk>
    <bk>
      <extLst>
        <ext uri="{3e2802c4-a4d2-4d8b-9148-e3be6c30e623}">
          <xlrd:rvb i="299"/>
        </ext>
      </extLst>
    </bk>
    <bk>
      <extLst>
        <ext uri="{3e2802c4-a4d2-4d8b-9148-e3be6c30e623}">
          <xlrd:rvb i="300"/>
        </ext>
      </extLst>
    </bk>
    <bk>
      <extLst>
        <ext uri="{3e2802c4-a4d2-4d8b-9148-e3be6c30e623}">
          <xlrd:rvb i="301"/>
        </ext>
      </extLst>
    </bk>
    <bk>
      <extLst>
        <ext uri="{3e2802c4-a4d2-4d8b-9148-e3be6c30e623}">
          <xlrd:rvb i="302"/>
        </ext>
      </extLst>
    </bk>
    <bk>
      <extLst>
        <ext uri="{3e2802c4-a4d2-4d8b-9148-e3be6c30e623}">
          <xlrd:rvb i="303"/>
        </ext>
      </extLst>
    </bk>
    <bk>
      <extLst>
        <ext uri="{3e2802c4-a4d2-4d8b-9148-e3be6c30e623}">
          <xlrd:rvb i="304"/>
        </ext>
      </extLst>
    </bk>
    <bk>
      <extLst>
        <ext uri="{3e2802c4-a4d2-4d8b-9148-e3be6c30e623}">
          <xlrd:rvb i="305"/>
        </ext>
      </extLst>
    </bk>
    <bk>
      <extLst>
        <ext uri="{3e2802c4-a4d2-4d8b-9148-e3be6c30e623}">
          <xlrd:rvb i="306"/>
        </ext>
      </extLst>
    </bk>
  </futureMetadata>
  <valueMetadata count="307">
    <bk>
      <rc t="1" v="0"/>
    </bk>
    <bk>
      <rc t="1" v="1"/>
    </bk>
    <bk>
      <rc t="1" v="2"/>
    </bk>
    <bk>
      <rc t="1" v="3"/>
    </bk>
    <bk>
      <rc t="1" v="4"/>
    </bk>
    <bk>
      <rc t="1" v="5"/>
    </bk>
    <bk>
      <rc t="1" v="6"/>
    </bk>
    <bk>
      <rc t="1" v="7"/>
    </bk>
    <bk>
      <rc t="1" v="8"/>
    </bk>
    <bk>
      <rc t="1" v="9"/>
    </bk>
    <bk>
      <rc t="1" v="10"/>
    </bk>
    <bk>
      <rc t="1" v="11"/>
    </bk>
    <bk>
      <rc t="1" v="12"/>
    </bk>
    <bk>
      <rc t="1" v="13"/>
    </bk>
    <bk>
      <rc t="1" v="14"/>
    </bk>
    <bk>
      <rc t="1" v="15"/>
    </bk>
    <bk>
      <rc t="1" v="16"/>
    </bk>
    <bk>
      <rc t="1" v="17"/>
    </bk>
    <bk>
      <rc t="1" v="18"/>
    </bk>
    <bk>
      <rc t="1" v="19"/>
    </bk>
    <bk>
      <rc t="1" v="20"/>
    </bk>
    <bk>
      <rc t="1" v="21"/>
    </bk>
    <bk>
      <rc t="1" v="22"/>
    </bk>
    <bk>
      <rc t="1" v="23"/>
    </bk>
    <bk>
      <rc t="1" v="24"/>
    </bk>
    <bk>
      <rc t="1" v="25"/>
    </bk>
    <bk>
      <rc t="1" v="26"/>
    </bk>
    <bk>
      <rc t="1" v="27"/>
    </bk>
    <bk>
      <rc t="1" v="28"/>
    </bk>
    <bk>
      <rc t="1" v="29"/>
    </bk>
    <bk>
      <rc t="1" v="30"/>
    </bk>
    <bk>
      <rc t="1" v="31"/>
    </bk>
    <bk>
      <rc t="1" v="32"/>
    </bk>
    <bk>
      <rc t="1" v="33"/>
    </bk>
    <bk>
      <rc t="1" v="34"/>
    </bk>
    <bk>
      <rc t="1" v="35"/>
    </bk>
    <bk>
      <rc t="1" v="36"/>
    </bk>
    <bk>
      <rc t="1" v="37"/>
    </bk>
    <bk>
      <rc t="1" v="38"/>
    </bk>
    <bk>
      <rc t="1" v="39"/>
    </bk>
    <bk>
      <rc t="1" v="40"/>
    </bk>
    <bk>
      <rc t="1" v="41"/>
    </bk>
    <bk>
      <rc t="1" v="42"/>
    </bk>
    <bk>
      <rc t="1" v="43"/>
    </bk>
    <bk>
      <rc t="1" v="44"/>
    </bk>
    <bk>
      <rc t="1" v="45"/>
    </bk>
    <bk>
      <rc t="1" v="46"/>
    </bk>
    <bk>
      <rc t="1" v="47"/>
    </bk>
    <bk>
      <rc t="1" v="48"/>
    </bk>
    <bk>
      <rc t="1" v="49"/>
    </bk>
    <bk>
      <rc t="1" v="50"/>
    </bk>
    <bk>
      <rc t="1" v="51"/>
    </bk>
    <bk>
      <rc t="1" v="52"/>
    </bk>
    <bk>
      <rc t="1" v="53"/>
    </bk>
    <bk>
      <rc t="1" v="54"/>
    </bk>
    <bk>
      <rc t="1" v="55"/>
    </bk>
    <bk>
      <rc t="1" v="56"/>
    </bk>
    <bk>
      <rc t="1" v="57"/>
    </bk>
    <bk>
      <rc t="1" v="58"/>
    </bk>
    <bk>
      <rc t="1" v="59"/>
    </bk>
    <bk>
      <rc t="1" v="60"/>
    </bk>
    <bk>
      <rc t="1" v="61"/>
    </bk>
    <bk>
      <rc t="1" v="62"/>
    </bk>
    <bk>
      <rc t="1" v="63"/>
    </bk>
    <bk>
      <rc t="1" v="64"/>
    </bk>
    <bk>
      <rc t="1" v="65"/>
    </bk>
    <bk>
      <rc t="1" v="66"/>
    </bk>
    <bk>
      <rc t="1" v="67"/>
    </bk>
    <bk>
      <rc t="1" v="68"/>
    </bk>
    <bk>
      <rc t="1" v="69"/>
    </bk>
    <bk>
      <rc t="1" v="70"/>
    </bk>
    <bk>
      <rc t="1" v="71"/>
    </bk>
    <bk>
      <rc t="1" v="72"/>
    </bk>
    <bk>
      <rc t="1" v="73"/>
    </bk>
    <bk>
      <rc t="1" v="74"/>
    </bk>
    <bk>
      <rc t="1" v="75"/>
    </bk>
    <bk>
      <rc t="1" v="76"/>
    </bk>
    <bk>
      <rc t="1" v="77"/>
    </bk>
    <bk>
      <rc t="1" v="78"/>
    </bk>
    <bk>
      <rc t="1" v="79"/>
    </bk>
    <bk>
      <rc t="1" v="80"/>
    </bk>
    <bk>
      <rc t="1" v="81"/>
    </bk>
    <bk>
      <rc t="1" v="82"/>
    </bk>
    <bk>
      <rc t="1" v="83"/>
    </bk>
    <bk>
      <rc t="1" v="84"/>
    </bk>
    <bk>
      <rc t="1" v="85"/>
    </bk>
    <bk>
      <rc t="1" v="86"/>
    </bk>
    <bk>
      <rc t="1" v="87"/>
    </bk>
    <bk>
      <rc t="1" v="88"/>
    </bk>
    <bk>
      <rc t="1" v="89"/>
    </bk>
    <bk>
      <rc t="1" v="90"/>
    </bk>
    <bk>
      <rc t="1" v="91"/>
    </bk>
    <bk>
      <rc t="1" v="92"/>
    </bk>
    <bk>
      <rc t="1" v="93"/>
    </bk>
    <bk>
      <rc t="1" v="94"/>
    </bk>
    <bk>
      <rc t="1" v="95"/>
    </bk>
    <bk>
      <rc t="1" v="96"/>
    </bk>
    <bk>
      <rc t="1" v="97"/>
    </bk>
    <bk>
      <rc t="1" v="98"/>
    </bk>
    <bk>
      <rc t="1" v="99"/>
    </bk>
    <bk>
      <rc t="1" v="100"/>
    </bk>
    <bk>
      <rc t="1" v="101"/>
    </bk>
    <bk>
      <rc t="1" v="102"/>
    </bk>
    <bk>
      <rc t="1" v="103"/>
    </bk>
    <bk>
      <rc t="1" v="104"/>
    </bk>
    <bk>
      <rc t="1" v="105"/>
    </bk>
    <bk>
      <rc t="1" v="106"/>
    </bk>
    <bk>
      <rc t="1" v="107"/>
    </bk>
    <bk>
      <rc t="1" v="108"/>
    </bk>
    <bk>
      <rc t="1" v="109"/>
    </bk>
    <bk>
      <rc t="1" v="110"/>
    </bk>
    <bk>
      <rc t="1" v="111"/>
    </bk>
    <bk>
      <rc t="1" v="112"/>
    </bk>
    <bk>
      <rc t="1" v="113"/>
    </bk>
    <bk>
      <rc t="1" v="114"/>
    </bk>
    <bk>
      <rc t="1" v="115"/>
    </bk>
    <bk>
      <rc t="1" v="116"/>
    </bk>
    <bk>
      <rc t="1" v="117"/>
    </bk>
    <bk>
      <rc t="1" v="118"/>
    </bk>
    <bk>
      <rc t="1" v="119"/>
    </bk>
    <bk>
      <rc t="1" v="120"/>
    </bk>
    <bk>
      <rc t="1" v="121"/>
    </bk>
    <bk>
      <rc t="1" v="122"/>
    </bk>
    <bk>
      <rc t="1" v="123"/>
    </bk>
    <bk>
      <rc t="1" v="124"/>
    </bk>
    <bk>
      <rc t="1" v="125"/>
    </bk>
    <bk>
      <rc t="1" v="126"/>
    </bk>
    <bk>
      <rc t="1" v="127"/>
    </bk>
    <bk>
      <rc t="1" v="128"/>
    </bk>
    <bk>
      <rc t="1" v="129"/>
    </bk>
    <bk>
      <rc t="1" v="130"/>
    </bk>
    <bk>
      <rc t="1" v="131"/>
    </bk>
    <bk>
      <rc t="1" v="132"/>
    </bk>
    <bk>
      <rc t="1" v="133"/>
    </bk>
    <bk>
      <rc t="1" v="134"/>
    </bk>
    <bk>
      <rc t="1" v="135"/>
    </bk>
    <bk>
      <rc t="1" v="136"/>
    </bk>
    <bk>
      <rc t="1" v="137"/>
    </bk>
    <bk>
      <rc t="1" v="138"/>
    </bk>
    <bk>
      <rc t="1" v="139"/>
    </bk>
    <bk>
      <rc t="1" v="140"/>
    </bk>
    <bk>
      <rc t="1" v="141"/>
    </bk>
    <bk>
      <rc t="1" v="142"/>
    </bk>
    <bk>
      <rc t="1" v="143"/>
    </bk>
    <bk>
      <rc t="1" v="144"/>
    </bk>
    <bk>
      <rc t="1" v="145"/>
    </bk>
    <bk>
      <rc t="1" v="146"/>
    </bk>
    <bk>
      <rc t="1" v="147"/>
    </bk>
    <bk>
      <rc t="1" v="148"/>
    </bk>
    <bk>
      <rc t="1" v="149"/>
    </bk>
    <bk>
      <rc t="1" v="150"/>
    </bk>
    <bk>
      <rc t="1" v="151"/>
    </bk>
    <bk>
      <rc t="1" v="152"/>
    </bk>
    <bk>
      <rc t="1" v="153"/>
    </bk>
    <bk>
      <rc t="1" v="154"/>
    </bk>
    <bk>
      <rc t="1" v="155"/>
    </bk>
    <bk>
      <rc t="1" v="156"/>
    </bk>
    <bk>
      <rc t="1" v="157"/>
    </bk>
    <bk>
      <rc t="1" v="158"/>
    </bk>
    <bk>
      <rc t="1" v="159"/>
    </bk>
    <bk>
      <rc t="1" v="160"/>
    </bk>
    <bk>
      <rc t="1" v="161"/>
    </bk>
    <bk>
      <rc t="1" v="162"/>
    </bk>
    <bk>
      <rc t="1" v="163"/>
    </bk>
    <bk>
      <rc t="1" v="164"/>
    </bk>
    <bk>
      <rc t="1" v="165"/>
    </bk>
    <bk>
      <rc t="1" v="166"/>
    </bk>
    <bk>
      <rc t="1" v="167"/>
    </bk>
    <bk>
      <rc t="1" v="168"/>
    </bk>
    <bk>
      <rc t="1" v="169"/>
    </bk>
    <bk>
      <rc t="1" v="170"/>
    </bk>
    <bk>
      <rc t="1" v="171"/>
    </bk>
    <bk>
      <rc t="1" v="172"/>
    </bk>
    <bk>
      <rc t="1" v="173"/>
    </bk>
    <bk>
      <rc t="1" v="174"/>
    </bk>
    <bk>
      <rc t="1" v="175"/>
    </bk>
    <bk>
      <rc t="1" v="176"/>
    </bk>
    <bk>
      <rc t="1" v="177"/>
    </bk>
    <bk>
      <rc t="1" v="178"/>
    </bk>
    <bk>
      <rc t="1" v="179"/>
    </bk>
    <bk>
      <rc t="1" v="180"/>
    </bk>
    <bk>
      <rc t="1" v="181"/>
    </bk>
    <bk>
      <rc t="1" v="182"/>
    </bk>
    <bk>
      <rc t="1" v="183"/>
    </bk>
    <bk>
      <rc t="1" v="184"/>
    </bk>
    <bk>
      <rc t="1" v="185"/>
    </bk>
    <bk>
      <rc t="1" v="186"/>
    </bk>
    <bk>
      <rc t="1" v="187"/>
    </bk>
    <bk>
      <rc t="1" v="188"/>
    </bk>
    <bk>
      <rc t="1" v="189"/>
    </bk>
    <bk>
      <rc t="1" v="190"/>
    </bk>
    <bk>
      <rc t="1" v="191"/>
    </bk>
    <bk>
      <rc t="1" v="192"/>
    </bk>
    <bk>
      <rc t="1" v="193"/>
    </bk>
    <bk>
      <rc t="1" v="194"/>
    </bk>
    <bk>
      <rc t="1" v="195"/>
    </bk>
    <bk>
      <rc t="1" v="196"/>
    </bk>
    <bk>
      <rc t="1" v="197"/>
    </bk>
    <bk>
      <rc t="1" v="198"/>
    </bk>
    <bk>
      <rc t="1" v="199"/>
    </bk>
    <bk>
      <rc t="1" v="200"/>
    </bk>
    <bk>
      <rc t="1" v="201"/>
    </bk>
    <bk>
      <rc t="1" v="202"/>
    </bk>
    <bk>
      <rc t="1" v="203"/>
    </bk>
    <bk>
      <rc t="1" v="204"/>
    </bk>
    <bk>
      <rc t="1" v="205"/>
    </bk>
    <bk>
      <rc t="1" v="206"/>
    </bk>
    <bk>
      <rc t="1" v="207"/>
    </bk>
    <bk>
      <rc t="1" v="208"/>
    </bk>
    <bk>
      <rc t="1" v="209"/>
    </bk>
    <bk>
      <rc t="1" v="210"/>
    </bk>
    <bk>
      <rc t="1" v="211"/>
    </bk>
    <bk>
      <rc t="1" v="212"/>
    </bk>
    <bk>
      <rc t="1" v="213"/>
    </bk>
    <bk>
      <rc t="1" v="214"/>
    </bk>
    <bk>
      <rc t="1" v="215"/>
    </bk>
    <bk>
      <rc t="1" v="216"/>
    </bk>
    <bk>
      <rc t="1" v="217"/>
    </bk>
    <bk>
      <rc t="1" v="218"/>
    </bk>
    <bk>
      <rc t="1" v="219"/>
    </bk>
    <bk>
      <rc t="1" v="220"/>
    </bk>
    <bk>
      <rc t="1" v="221"/>
    </bk>
    <bk>
      <rc t="1" v="222"/>
    </bk>
    <bk>
      <rc t="1" v="223"/>
    </bk>
    <bk>
      <rc t="1" v="224"/>
    </bk>
    <bk>
      <rc t="1" v="225"/>
    </bk>
    <bk>
      <rc t="1" v="226"/>
    </bk>
    <bk>
      <rc t="1" v="227"/>
    </bk>
    <bk>
      <rc t="1" v="228"/>
    </bk>
    <bk>
      <rc t="1" v="229"/>
    </bk>
    <bk>
      <rc t="1" v="230"/>
    </bk>
    <bk>
      <rc t="1" v="231"/>
    </bk>
    <bk>
      <rc t="1" v="232"/>
    </bk>
    <bk>
      <rc t="1" v="233"/>
    </bk>
    <bk>
      <rc t="1" v="234"/>
    </bk>
    <bk>
      <rc t="1" v="235"/>
    </bk>
    <bk>
      <rc t="1" v="236"/>
    </bk>
    <bk>
      <rc t="1" v="237"/>
    </bk>
    <bk>
      <rc t="1" v="238"/>
    </bk>
    <bk>
      <rc t="1" v="239"/>
    </bk>
    <bk>
      <rc t="1" v="240"/>
    </bk>
    <bk>
      <rc t="1" v="241"/>
    </bk>
    <bk>
      <rc t="1" v="242"/>
    </bk>
    <bk>
      <rc t="1" v="243"/>
    </bk>
    <bk>
      <rc t="1" v="244"/>
    </bk>
    <bk>
      <rc t="1" v="245"/>
    </bk>
    <bk>
      <rc t="1" v="246"/>
    </bk>
    <bk>
      <rc t="1" v="247"/>
    </bk>
    <bk>
      <rc t="1" v="248"/>
    </bk>
    <bk>
      <rc t="1" v="249"/>
    </bk>
    <bk>
      <rc t="1" v="250"/>
    </bk>
    <bk>
      <rc t="1" v="251"/>
    </bk>
    <bk>
      <rc t="1" v="252"/>
    </bk>
    <bk>
      <rc t="1" v="253"/>
    </bk>
    <bk>
      <rc t="1" v="254"/>
    </bk>
    <bk>
      <rc t="1" v="255"/>
    </bk>
    <bk>
      <rc t="1" v="256"/>
    </bk>
    <bk>
      <rc t="1" v="257"/>
    </bk>
    <bk>
      <rc t="1" v="258"/>
    </bk>
    <bk>
      <rc t="1" v="259"/>
    </bk>
    <bk>
      <rc t="1" v="260"/>
    </bk>
    <bk>
      <rc t="1" v="261"/>
    </bk>
    <bk>
      <rc t="1" v="262"/>
    </bk>
    <bk>
      <rc t="1" v="263"/>
    </bk>
    <bk>
      <rc t="1" v="264"/>
    </bk>
    <bk>
      <rc t="1" v="265"/>
    </bk>
    <bk>
      <rc t="1" v="266"/>
    </bk>
    <bk>
      <rc t="1" v="267"/>
    </bk>
    <bk>
      <rc t="1" v="268"/>
    </bk>
    <bk>
      <rc t="1" v="269"/>
    </bk>
    <bk>
      <rc t="1" v="270"/>
    </bk>
    <bk>
      <rc t="1" v="271"/>
    </bk>
    <bk>
      <rc t="1" v="272"/>
    </bk>
    <bk>
      <rc t="1" v="273"/>
    </bk>
    <bk>
      <rc t="1" v="274"/>
    </bk>
    <bk>
      <rc t="1" v="275"/>
    </bk>
    <bk>
      <rc t="1" v="276"/>
    </bk>
    <bk>
      <rc t="1" v="277"/>
    </bk>
    <bk>
      <rc t="1" v="278"/>
    </bk>
    <bk>
      <rc t="1" v="279"/>
    </bk>
    <bk>
      <rc t="1" v="280"/>
    </bk>
    <bk>
      <rc t="1" v="281"/>
    </bk>
    <bk>
      <rc t="1" v="282"/>
    </bk>
    <bk>
      <rc t="1" v="283"/>
    </bk>
    <bk>
      <rc t="1" v="284"/>
    </bk>
    <bk>
      <rc t="1" v="285"/>
    </bk>
    <bk>
      <rc t="1" v="286"/>
    </bk>
    <bk>
      <rc t="1" v="287"/>
    </bk>
    <bk>
      <rc t="1" v="288"/>
    </bk>
    <bk>
      <rc t="1" v="289"/>
    </bk>
    <bk>
      <rc t="1" v="290"/>
    </bk>
    <bk>
      <rc t="1" v="291"/>
    </bk>
    <bk>
      <rc t="1" v="292"/>
    </bk>
    <bk>
      <rc t="1" v="293"/>
    </bk>
    <bk>
      <rc t="1" v="294"/>
    </bk>
    <bk>
      <rc t="1" v="295"/>
    </bk>
    <bk>
      <rc t="1" v="296"/>
    </bk>
    <bk>
      <rc t="1" v="297"/>
    </bk>
    <bk>
      <rc t="1" v="298"/>
    </bk>
    <bk>
      <rc t="1" v="299"/>
    </bk>
    <bk>
      <rc t="1" v="300"/>
    </bk>
    <bk>
      <rc t="1" v="301"/>
    </bk>
    <bk>
      <rc t="1" v="302"/>
    </bk>
    <bk>
      <rc t="1" v="303"/>
    </bk>
    <bk>
      <rc t="1" v="304"/>
    </bk>
    <bk>
      <rc t="1" v="305"/>
    </bk>
    <bk>
      <rc t="1" v="306"/>
    </bk>
  </valueMetadata>
</metadata>
</file>

<file path=xl/sharedStrings.xml><?xml version="1.0" encoding="utf-8"?>
<sst xmlns="http://schemas.openxmlformats.org/spreadsheetml/2006/main" count="1243" uniqueCount="1128">
  <si>
    <t>Customer Order Form</t>
  </si>
  <si>
    <t>Customer Name</t>
  </si>
  <si>
    <t>Shipping Address</t>
  </si>
  <si>
    <t>First:</t>
  </si>
  <si>
    <t xml:space="preserve"> Please Provide a Ship Date:</t>
  </si>
  <si>
    <t>Last:</t>
  </si>
  <si>
    <t>Street:</t>
  </si>
  <si>
    <t>Apt:</t>
  </si>
  <si>
    <t>City:</t>
  </si>
  <si>
    <t>State:</t>
  </si>
  <si>
    <t>Zip Code:</t>
  </si>
  <si>
    <t>Is the shipping address the same as billing?</t>
  </si>
  <si>
    <t>Yes/No</t>
  </si>
  <si>
    <t>Lift Gate Required? (Y/N)</t>
  </si>
  <si>
    <t>Appointment for Delivery (Y/N)</t>
  </si>
  <si>
    <t>Company Name:</t>
  </si>
  <si>
    <t>Billing Address</t>
  </si>
  <si>
    <t>Email:</t>
  </si>
  <si>
    <t>Adressee:</t>
  </si>
  <si>
    <t>Phone:</t>
  </si>
  <si>
    <t>Customer Pickup? Yes/No:</t>
  </si>
  <si>
    <t xml:space="preserve">State: </t>
  </si>
  <si>
    <t>PFA Order Form - Wearables</t>
  </si>
  <si>
    <t>Item #</t>
  </si>
  <si>
    <t>Item</t>
  </si>
  <si>
    <t>UPC</t>
  </si>
  <si>
    <t>Case Pack</t>
  </si>
  <si>
    <r>
      <t xml:space="preserve">Insert </t>
    </r>
    <r>
      <rPr>
        <b/>
        <i/>
        <sz val="14"/>
        <rFont val="Arial"/>
        <family val="2"/>
      </rPr>
      <t>Case Pack</t>
    </r>
    <r>
      <rPr>
        <b/>
        <sz val="14"/>
        <rFont val="Arial"/>
        <family val="2"/>
      </rPr>
      <t xml:space="preserve"> Quantity</t>
    </r>
  </si>
  <si>
    <t>Unit Price</t>
  </si>
  <si>
    <t>PFA Price</t>
  </si>
  <si>
    <t>Image</t>
  </si>
  <si>
    <t>46538</t>
  </si>
  <si>
    <t>46542</t>
  </si>
  <si>
    <t>46532</t>
  </si>
  <si>
    <t>46526</t>
  </si>
  <si>
    <t>46525</t>
  </si>
  <si>
    <t>46524</t>
  </si>
  <si>
    <t>46535</t>
  </si>
  <si>
    <t>46527</t>
  </si>
  <si>
    <t>46541</t>
  </si>
  <si>
    <t>46462</t>
  </si>
  <si>
    <t>46394</t>
  </si>
  <si>
    <t>46464</t>
  </si>
  <si>
    <t>46357</t>
  </si>
  <si>
    <t>46463</t>
  </si>
  <si>
    <t>46466</t>
  </si>
  <si>
    <t>46283</t>
  </si>
  <si>
    <t>46465</t>
  </si>
  <si>
    <t>46388</t>
  </si>
  <si>
    <t>45896</t>
  </si>
  <si>
    <t>38084</t>
  </si>
  <si>
    <t>46194</t>
  </si>
  <si>
    <t>46467</t>
  </si>
  <si>
    <t>46191</t>
  </si>
  <si>
    <t>46391</t>
  </si>
  <si>
    <t>46387</t>
  </si>
  <si>
    <t>38083</t>
  </si>
  <si>
    <t>45992</t>
  </si>
  <si>
    <t>45761</t>
  </si>
  <si>
    <t>46390</t>
  </si>
  <si>
    <t>46284</t>
  </si>
  <si>
    <t>46393</t>
  </si>
  <si>
    <t>46389</t>
  </si>
  <si>
    <t>45820</t>
  </si>
  <si>
    <t>46190</t>
  </si>
  <si>
    <t>GM Xmas Bopper (1ct) Antler Red Gold Glitz</t>
  </si>
  <si>
    <t>GM Xmas Bopper (1ct) Antler Red Gold Shimmer</t>
  </si>
  <si>
    <t>GM Xmas Bopper (1ct) Antler Santa Ear Muffs</t>
  </si>
  <si>
    <t>GM Xmas Bopper (1ct) Glitter Antler with Bow</t>
  </si>
  <si>
    <t>GM Xmas Bopper (1ct) Glitzy Christmas Tree</t>
  </si>
  <si>
    <t>GM Xmas Bopper (1ct) HoHoHo FALALA</t>
  </si>
  <si>
    <t>GM Xmas Bopper (1ct) Merry Christmas Shimmer</t>
  </si>
  <si>
    <t>GM Xmas Bopper (1ct) Satin Red Santa Hat</t>
  </si>
  <si>
    <t>GM Xmas Bopper (1ct) Snowflakes</t>
  </si>
  <si>
    <t>GM Xmas Bopper (1ct) Glitter Santa Hat</t>
  </si>
  <si>
    <t>Gm Xmas Bopper (1ct) Colorful Shimmer Antler</t>
  </si>
  <si>
    <t>GM Xmas Bopper (1ct) Gold Glitzy Santa Hat</t>
  </si>
  <si>
    <t>Gm Xmas Bopper (1ct) Large Sequin Headbopper</t>
  </si>
  <si>
    <t>GM Xmas Bopper (1ct) Red Glitzy Santa Hat</t>
  </si>
  <si>
    <t>GM Xmas Bopper (1ct) Large Red Glitzy Santa Hat</t>
  </si>
  <si>
    <t>Gm Xmas Bopper (1ct) Double Tree Light up</t>
  </si>
  <si>
    <t>GM Xmas Bopper (1ct) Silver Glitzy Santa Hat</t>
  </si>
  <si>
    <t>Gm Xmas Bopper (1ct) Padded Plush Antler</t>
  </si>
  <si>
    <t>Gm Xmas Bopper (1ct) Sequins Antler Headband</t>
  </si>
  <si>
    <t>GM Xmas Bopper (1ct) Glitzy Ho Ho Ho</t>
  </si>
  <si>
    <t>Gm Xmas Bopper (1ct) Red antler with Light up</t>
  </si>
  <si>
    <t>GM Xmas Bopper (1ct) Large Gold Glitzy Santa Hat</t>
  </si>
  <si>
    <t>Gm Xmas Bopper (1ct) Elf Hat w/ Bells</t>
  </si>
  <si>
    <t>Gm Xmas Bopper (1ct) Large Antler with Pom Poms</t>
  </si>
  <si>
    <t>Gm Xmas Bopper (1ct) Padded Plush Antler with Ears</t>
  </si>
  <si>
    <t>GM Xmas Bopper (1ct)  Santa with Legs</t>
  </si>
  <si>
    <t>Gm Xmas Glasses (1ct) Bopper Glasses</t>
  </si>
  <si>
    <t>Gm Xmas Bopper (1ct) Character Headband Asst</t>
  </si>
  <si>
    <t>Gm Xmas Bopper (1ct) Gold Shimmer Antler</t>
  </si>
  <si>
    <t>Gm Xmas Bopper (1ct) Tree Light up</t>
  </si>
  <si>
    <t>Gm Xmas Bopper (1ct) Light Up Plush Xmas Tree</t>
  </si>
  <si>
    <t>Gm Xmas Bopper (1ct) Elf Legs</t>
  </si>
  <si>
    <t>Gm Xmas Bopper (1ct) Antler Headband w/ Ornaments</t>
  </si>
  <si>
    <t>Gm Xmas Bopper (1ct) Santa Lightup Hat Asst.</t>
  </si>
  <si>
    <t>46404</t>
  </si>
  <si>
    <t>46523</t>
  </si>
  <si>
    <t>46536</t>
  </si>
  <si>
    <t>46398</t>
  </si>
  <si>
    <t>46126</t>
  </si>
  <si>
    <t>46399</t>
  </si>
  <si>
    <t>46280</t>
  </si>
  <si>
    <t>46032</t>
  </si>
  <si>
    <t>45744</t>
  </si>
  <si>
    <t>46402</t>
  </si>
  <si>
    <t>Gm Xmas Hat (1ct) Light Up Xmas Lights Santa Hat</t>
  </si>
  <si>
    <t>GM Xmas Hat (1ct) Christmas Tree</t>
  </si>
  <si>
    <t>GM Xmas Hat (1ct) Textured Red Santa Hat</t>
  </si>
  <si>
    <t>Gm Xmas Hat (1ct) Santa Hat XM4008E</t>
  </si>
  <si>
    <t>Gm Xmas Hat (1ct) Santa Bells 1 Sided</t>
  </si>
  <si>
    <t>Gm Xmas Hat (1ct) Padded Elf Hat</t>
  </si>
  <si>
    <t>Gm Xmas Hats (1ct) Red Buffalo Plaid Gnome</t>
  </si>
  <si>
    <t>Gm Xmas Hat (1ct) Sequin Santa Hat</t>
  </si>
  <si>
    <t>GM Xmas Hat (1ct) Felt Santa</t>
  </si>
  <si>
    <t>Gm Xmas Hat (1ct) Luxury Santa Hat TB2566</t>
  </si>
  <si>
    <t>50108</t>
  </si>
  <si>
    <t>50109</t>
  </si>
  <si>
    <t>50110</t>
  </si>
  <si>
    <t>Paper Bag (M) Santa's Travels</t>
  </si>
  <si>
    <t>Paper Bag (L) Santa's Travels</t>
  </si>
  <si>
    <t>Paper Bag (J) Santa's Travels</t>
  </si>
  <si>
    <t>50111</t>
  </si>
  <si>
    <t>Paper Bag (SJ) Santa's Travels</t>
  </si>
  <si>
    <t>50149</t>
  </si>
  <si>
    <t>50148</t>
  </si>
  <si>
    <t>50147</t>
  </si>
  <si>
    <t>50146</t>
  </si>
  <si>
    <t>Paper Bag (J) Christmas Flowers</t>
  </si>
  <si>
    <t>Paper Bag (L) Christmas Flowers</t>
  </si>
  <si>
    <t>Paper Bag (M) Christmas Flowers</t>
  </si>
  <si>
    <t>Paper Bag (P) Christmas Flowers</t>
  </si>
  <si>
    <t>50150</t>
  </si>
  <si>
    <t>Paper Bag (SJ) Christmas Flowers</t>
  </si>
  <si>
    <t>50127</t>
  </si>
  <si>
    <t>50126</t>
  </si>
  <si>
    <t>50125</t>
  </si>
  <si>
    <t>50124</t>
  </si>
  <si>
    <t>Paper Bag (J) Embossed Christmas Icons</t>
  </si>
  <si>
    <t>Paper Bag (L) Embossed Christmas Icons</t>
  </si>
  <si>
    <t>Paper Bag (M) Embossed Christmas Icons</t>
  </si>
  <si>
    <t>Paper Bag (P) Embossed Christmas Icons</t>
  </si>
  <si>
    <t>50128</t>
  </si>
  <si>
    <t>Paper Bag (SQ) Embossed Christmas Icons</t>
  </si>
  <si>
    <t>50103</t>
  </si>
  <si>
    <t>50102</t>
  </si>
  <si>
    <t>50101</t>
  </si>
  <si>
    <t>50100</t>
  </si>
  <si>
    <t>Paper Bag (J) Golden Christmas Scene</t>
  </si>
  <si>
    <t>Paper Bag (L) Golden Christmas Scene</t>
  </si>
  <si>
    <t>Paper Bag (M) Golden Christmas Scene</t>
  </si>
  <si>
    <t>Paper Bag (P) Golden Christmas Scene</t>
  </si>
  <si>
    <t>Paper Bag (SQ) Golden Christmas Scene</t>
  </si>
  <si>
    <t>50155</t>
  </si>
  <si>
    <t>50160</t>
  </si>
  <si>
    <t>50159</t>
  </si>
  <si>
    <t>50158</t>
  </si>
  <si>
    <t>50157</t>
  </si>
  <si>
    <t>Paper Bag (J) Starry Christmas</t>
  </si>
  <si>
    <t>Paper Bag (L) Starry Christmas</t>
  </si>
  <si>
    <t>Paper Bag (M) Starry Christmas</t>
  </si>
  <si>
    <t>Paper Bag (P) Starry Christmas</t>
  </si>
  <si>
    <t>50161</t>
  </si>
  <si>
    <t>Paper Bag (SQ) Starry Christmas</t>
  </si>
  <si>
    <t>50114</t>
  </si>
  <si>
    <t>50113</t>
  </si>
  <si>
    <t>50112</t>
  </si>
  <si>
    <t>Paper Bag (J) Rainbow Christmas</t>
  </si>
  <si>
    <t>Paper Bag (L) Rainbow Christmas</t>
  </si>
  <si>
    <t>Paper Bag (M) Rainbow Christmas</t>
  </si>
  <si>
    <t>50367</t>
  </si>
  <si>
    <t>Paper Bag (SQ) Rainbow Christmas</t>
  </si>
  <si>
    <t>50153</t>
  </si>
  <si>
    <t>50152</t>
  </si>
  <si>
    <t>50151</t>
  </si>
  <si>
    <t>Paper Bag (J) Santa's Friends</t>
  </si>
  <si>
    <t>Paper Bag (L) Santa's Friends</t>
  </si>
  <si>
    <t>Paper Bag (M) Santa's Friends</t>
  </si>
  <si>
    <t>50154</t>
  </si>
  <si>
    <t>Paper Bag (SJ) Santa's Friends</t>
  </si>
  <si>
    <t>50135</t>
  </si>
  <si>
    <t>50134</t>
  </si>
  <si>
    <t>50133</t>
  </si>
  <si>
    <t>50167</t>
  </si>
  <si>
    <t>Paper Bag (J) Embossed Joy To The World</t>
  </si>
  <si>
    <t>Paper Bag (L) Embossed Joy To The World</t>
  </si>
  <si>
    <t>Paper Bag (M) Embossed Joy To The World</t>
  </si>
  <si>
    <t>Paper Bag (S) Embossed Joy to the World</t>
  </si>
  <si>
    <t>50168</t>
  </si>
  <si>
    <t>Paper Bag (SJ) Embossed Joy to the World</t>
  </si>
  <si>
    <t>50145</t>
  </si>
  <si>
    <t>50144</t>
  </si>
  <si>
    <t>50143</t>
  </si>
  <si>
    <t>Paper Bag (J) Christmas Stripes</t>
  </si>
  <si>
    <t>Paper Bag (L) Christmas Stripes</t>
  </si>
  <si>
    <t>Paper Bag (M) Christmas Stripes</t>
  </si>
  <si>
    <t>50107</t>
  </si>
  <si>
    <t>50106</t>
  </si>
  <si>
    <t>50105</t>
  </si>
  <si>
    <t>50104</t>
  </si>
  <si>
    <t>Paper Bag (J) Christmas Wonderland</t>
  </si>
  <si>
    <t>Paper Bag (L) Christmas Wonderland</t>
  </si>
  <si>
    <t>Paper Bag (M) Christmas Wonderland</t>
  </si>
  <si>
    <t>Paper Bag (P) Christmas Wonderland</t>
  </si>
  <si>
    <t>50211</t>
  </si>
  <si>
    <t>50210</t>
  </si>
  <si>
    <t>50209</t>
  </si>
  <si>
    <t>50208</t>
  </si>
  <si>
    <t>Paper Bag (J) Blushful Wishes</t>
  </si>
  <si>
    <t>Paper Bag (L) Blushful Wishes</t>
  </si>
  <si>
    <t>Paper Bag (M) Blushful Wishes</t>
  </si>
  <si>
    <t>Paper Bag (P) Blushful Wishes</t>
  </si>
  <si>
    <t>50212</t>
  </si>
  <si>
    <t>Paper Bag (SQ) Blushful Wishes</t>
  </si>
  <si>
    <t>50098</t>
  </si>
  <si>
    <t>50097</t>
  </si>
  <si>
    <t>50096</t>
  </si>
  <si>
    <t>50137</t>
  </si>
  <si>
    <t>Paper Bag (J) Cool Blue Christmas</t>
  </si>
  <si>
    <t>Paper Bag (L) Cool Blue Christmas</t>
  </si>
  <si>
    <t>Paper Bag (M) Cool Blue Christmas</t>
  </si>
  <si>
    <t>Paper Bag (S) Cool Blue Christmas</t>
  </si>
  <si>
    <t>50099</t>
  </si>
  <si>
    <t>Paper Bag (SJ) Cool Blue Christmas</t>
  </si>
  <si>
    <t>50118</t>
  </si>
  <si>
    <t>50117</t>
  </si>
  <si>
    <t>50116</t>
  </si>
  <si>
    <t>50115</t>
  </si>
  <si>
    <t>Paper Bag (J) Snowy Landscapes</t>
  </si>
  <si>
    <t>Paper Bag (L) Snowy Landscapes</t>
  </si>
  <si>
    <t>Paper Bag (M) Snowy Landscapes</t>
  </si>
  <si>
    <t>Paper Bag (S) Snowy Landscapes</t>
  </si>
  <si>
    <t>50119</t>
  </si>
  <si>
    <t>Paper Bag (SQ) Snowy Landscapes</t>
  </si>
  <si>
    <t>50122</t>
  </si>
  <si>
    <t>50121</t>
  </si>
  <si>
    <t>50120</t>
  </si>
  <si>
    <t>50162</t>
  </si>
  <si>
    <t>Paper Bag (J) Merry Krafty Christmas</t>
  </si>
  <si>
    <t>Paper Bag (L) Merry Krafty Christmas</t>
  </si>
  <si>
    <t>Paper Bag (M) Merry Krafty Christmas</t>
  </si>
  <si>
    <t>Paper Bag (S) Merry Krafty Christmas</t>
  </si>
  <si>
    <t>50123</t>
  </si>
  <si>
    <t>Paper Bag (SQ) Merry Krafty Christmas</t>
  </si>
  <si>
    <t>50132</t>
  </si>
  <si>
    <t>50131</t>
  </si>
  <si>
    <t>50130</t>
  </si>
  <si>
    <t>Paper Bag (J) Embossed Plaid Christmas</t>
  </si>
  <si>
    <t>Paper Bag (L) Embossed Plaid Christmas</t>
  </si>
  <si>
    <t>Paper Bag (M) Embossed Plaid Christmas</t>
  </si>
  <si>
    <t>23502</t>
  </si>
  <si>
    <t>23503</t>
  </si>
  <si>
    <t>23504</t>
  </si>
  <si>
    <t>23505</t>
  </si>
  <si>
    <t>22556</t>
  </si>
  <si>
    <t>22557</t>
  </si>
  <si>
    <t>22558</t>
  </si>
  <si>
    <t>22559</t>
  </si>
  <si>
    <t>23498</t>
  </si>
  <si>
    <t>23499</t>
  </si>
  <si>
    <t>23500</t>
  </si>
  <si>
    <t>23501</t>
  </si>
  <si>
    <t>46240</t>
  </si>
  <si>
    <t>Paper Bag VP (10pk) Small 4.5x5.5x.2.5" White Craft print</t>
  </si>
  <si>
    <t>Paper Bag VP (8pk) Medium 7x9x3.75" White craft Print</t>
  </si>
  <si>
    <t>Paper Bag VP (6pk) Large 10x12x4" White Craft Print</t>
  </si>
  <si>
    <t>Paper Bag VP (4pk) XL 12x15x5"White Craft Print</t>
  </si>
  <si>
    <t>Paper Bag VP (8pk) Small 4.5x5.5x.2.5" Kraft Christmas Asst</t>
  </si>
  <si>
    <t>Paper Bag VP (6pk) Medium 7x9x3.75" Kraft Christmas Asst</t>
  </si>
  <si>
    <t>Paper Bag VP (5pk) Large 10x12x4" Kraft Christmas Asst</t>
  </si>
  <si>
    <t>Paper Bag VP (3pk) XL 12x15x5" Kraft Christmas Asst</t>
  </si>
  <si>
    <t>Paper Bag VP (8pk) Small 4.5x5.5x.2.5" White Craft w/ Embell</t>
  </si>
  <si>
    <t>Paper Bag VP (6pk) Medium 7x9x3.75" White Craft w/ Embell</t>
  </si>
  <si>
    <t>Paper Bag VP (5pk) Large 10x12x4" White Craft w/ Embellishme</t>
  </si>
  <si>
    <t>Paper Bag VP (3pk) XL 12x15x5"White craft w/ Embellishments</t>
  </si>
  <si>
    <t>Paper bag VP (8ct) White Buffalo Plaid</t>
  </si>
  <si>
    <t>38081</t>
  </si>
  <si>
    <t>38078</t>
  </si>
  <si>
    <t>38079</t>
  </si>
  <si>
    <t>38080</t>
  </si>
  <si>
    <t>Tissue Paper (8ct) Silver/Gold Mylar</t>
  </si>
  <si>
    <t>Tissue Paper (8ct) Red/White Mylar</t>
  </si>
  <si>
    <t>Tissue Paper (8ct) Green/White Mylar</t>
  </si>
  <si>
    <t>Tissue Paper (8ct) Blue/White Mylar</t>
  </si>
  <si>
    <t>37649</t>
  </si>
  <si>
    <t>Tissue Paper OW (16Ct) 20X20 Xmas Asst Prints</t>
  </si>
  <si>
    <t>38234</t>
  </si>
  <si>
    <t>Tissue Paper OW (10ct) Xmas Holographic Asst</t>
  </si>
  <si>
    <t>38100</t>
  </si>
  <si>
    <t>Tissue Paper (8ct) Christmas Speck</t>
  </si>
  <si>
    <t>38344</t>
  </si>
  <si>
    <t>Tissue Paper (24ct) OW 20x20 Red/Green</t>
  </si>
  <si>
    <t>38235</t>
  </si>
  <si>
    <t>Tissue Paper (50ct) Xmas Mylar Asst</t>
  </si>
  <si>
    <t>38181</t>
  </si>
  <si>
    <t>Tissue Paper (100ct) Xmas Mylar Asst</t>
  </si>
  <si>
    <t>37994</t>
  </si>
  <si>
    <t>37936</t>
  </si>
  <si>
    <t>37999</t>
  </si>
  <si>
    <t>Tissue Paper (15ct) Dark Green</t>
  </si>
  <si>
    <t>Tissue Paper (15ct) Red</t>
  </si>
  <si>
    <t>Tissue paper (15ct) White</t>
  </si>
  <si>
    <t>38076</t>
  </si>
  <si>
    <t>Tissue Paper (100ct) White Polybag Seasonal</t>
  </si>
  <si>
    <t>37978</t>
  </si>
  <si>
    <t>Tissue Paper (20ct) Green- Peggable</t>
  </si>
  <si>
    <t>45701</t>
  </si>
  <si>
    <t>46489</t>
  </si>
  <si>
    <t>40950</t>
  </si>
  <si>
    <t>45753</t>
  </si>
  <si>
    <t>40949</t>
  </si>
  <si>
    <t>45756</t>
  </si>
  <si>
    <t>45847</t>
  </si>
  <si>
    <t>46440</t>
  </si>
  <si>
    <t>60386</t>
  </si>
  <si>
    <t>60387</t>
  </si>
  <si>
    <t>Gm Xmas Sticker (36ct) Gift stickers W/ Glitter and Foil - CP 140</t>
  </si>
  <si>
    <t>Gm Xmas Stickers (100ct) Adhesive Sticker 4 Sheet Print Only</t>
  </si>
  <si>
    <t>Gm Xmas Stickers (100ct) Adhesive Sticker W/ foil - CP 120</t>
  </si>
  <si>
    <t>Gm Xmas Stickers (60ct) Adhesive Stickers with Foil</t>
  </si>
  <si>
    <t>Gm Xmas Stickers (6ct) Jiggle Tags</t>
  </si>
  <si>
    <t>Gm Xmas Tags (12ct) 3D Diecut Luggage Luxury Tags Peggable</t>
  </si>
  <si>
    <t>Gm Xmas Tags (20ct) Glitter Tags Die-Cut</t>
  </si>
  <si>
    <t>GM Xmas (5pk) Christmas Tape Dispenser</t>
  </si>
  <si>
    <t>Gm Bows (3ct) Christmas Curly Bows</t>
  </si>
  <si>
    <t>Gm Bows (4ct) Christmas Flower Bows</t>
  </si>
  <si>
    <t>45725</t>
  </si>
  <si>
    <t>45726</t>
  </si>
  <si>
    <t>45867</t>
  </si>
  <si>
    <t>46236</t>
  </si>
  <si>
    <t>45796</t>
  </si>
  <si>
    <t>45778</t>
  </si>
  <si>
    <t>Gm Xmas (3pk) Foil Gift card Holder</t>
  </si>
  <si>
    <t>Gm Xmas (3pk) Kraft foil Gift Card Holder</t>
  </si>
  <si>
    <t>Gm Xmas Cards (6ct) Money Holder print and Craft w/ Glitter V2</t>
  </si>
  <si>
    <t>Gm Xmas Cards (8ct) Kraft Money Holder w/ Glitter</t>
  </si>
  <si>
    <t>Gm Xmas Cards (8ct) Money Holder w/ Glitter</t>
  </si>
  <si>
    <t>Gm Xmas (3pk) Gift Boxes Jewelry Boxes</t>
  </si>
  <si>
    <t>46461</t>
  </si>
  <si>
    <t>46200</t>
  </si>
  <si>
    <t>46379</t>
  </si>
  <si>
    <t>46375</t>
  </si>
  <si>
    <t>46374</t>
  </si>
  <si>
    <t>46278</t>
  </si>
  <si>
    <t>46201</t>
  </si>
  <si>
    <t>46378</t>
  </si>
  <si>
    <t>46203</t>
  </si>
  <si>
    <t>46202</t>
  </si>
  <si>
    <t>45975</t>
  </si>
  <si>
    <t>46377</t>
  </si>
  <si>
    <t>46204</t>
  </si>
  <si>
    <t>46277</t>
  </si>
  <si>
    <t>GM Xmas Stocking (1ct)  Luxury Plush Stocking with Fur Cuff</t>
  </si>
  <si>
    <t>Gm Xmas Stocking (1ct) 15'' White Buffalo Plaid With Fur</t>
  </si>
  <si>
    <t>GM Xmas Stocking (1ct) 2 Sided Sequin Stocking</t>
  </si>
  <si>
    <t>GM Xmas Stocking (1ct) Christmas Friends</t>
  </si>
  <si>
    <t>Gm Xmas Stocking (1ct) Christmas Santa Countdown</t>
  </si>
  <si>
    <t>Gm xmas Stocking (1ct) Gnome Buffalo Plaid Hat</t>
  </si>
  <si>
    <t>Gm Xmas Stocking (1ct) Gnome w/ Hanging Legs</t>
  </si>
  <si>
    <t>GM Xmas Stocking (1ct) Luxury Red Plush Santa Stocking</t>
  </si>
  <si>
    <t>Gm Xmas Stocking (1ct) Mini Red Buffalo Plaid</t>
  </si>
  <si>
    <t>Gm Xmas Stocking (1ct) Mini White Buffalo Plaid Charater</t>
  </si>
  <si>
    <t>Gm Xmas Stocking (1ct) Polyester</t>
  </si>
  <si>
    <t>GM Xmas Stocking (1ct) Santa Snowman 3D</t>
  </si>
  <si>
    <t>Gm Xmas Stocking (1ct) White Buffalo Plaid gift card</t>
  </si>
  <si>
    <t>Gm xmas Stocking (1ct) White Buffalo Plaid Gnome Stocking</t>
  </si>
  <si>
    <t>PFA Order Form - Kraft Value Pack Gift Bags</t>
  </si>
  <si>
    <t>PFA Order Form - Paper Gift Bags</t>
  </si>
  <si>
    <t>PFA Order Form - Tissue Paper</t>
  </si>
  <si>
    <t>PFA Order Form - Stockings</t>
  </si>
  <si>
    <t>46297</t>
  </si>
  <si>
    <t>46296</t>
  </si>
  <si>
    <t>46295</t>
  </si>
  <si>
    <t>60365</t>
  </si>
  <si>
    <t>60364</t>
  </si>
  <si>
    <t>60363</t>
  </si>
  <si>
    <t>60362</t>
  </si>
  <si>
    <t>60361</t>
  </si>
  <si>
    <t>60360</t>
  </si>
  <si>
    <t>60359</t>
  </si>
  <si>
    <t>60358</t>
  </si>
  <si>
    <t>60357</t>
  </si>
  <si>
    <t>60356</t>
  </si>
  <si>
    <t>60355</t>
  </si>
  <si>
    <t>60354</t>
  </si>
  <si>
    <t>60396</t>
  </si>
  <si>
    <t>60395</t>
  </si>
  <si>
    <t>60394</t>
  </si>
  <si>
    <t>46317</t>
  </si>
  <si>
    <t>46316</t>
  </si>
  <si>
    <t>46288</t>
  </si>
  <si>
    <t>60405</t>
  </si>
  <si>
    <t>60404</t>
  </si>
  <si>
    <t>60350</t>
  </si>
  <si>
    <t>60349</t>
  </si>
  <si>
    <t>60348</t>
  </si>
  <si>
    <t>60380</t>
  </si>
  <si>
    <t>60381</t>
  </si>
  <si>
    <t>60347</t>
  </si>
  <si>
    <t>60346</t>
  </si>
  <si>
    <t>60370</t>
  </si>
  <si>
    <t>45732</t>
  </si>
  <si>
    <t>45746</t>
  </si>
  <si>
    <t>45727</t>
  </si>
  <si>
    <t>45728</t>
  </si>
  <si>
    <t>46251</t>
  </si>
  <si>
    <t>46254</t>
  </si>
  <si>
    <t>46252</t>
  </si>
  <si>
    <t>46253</t>
  </si>
  <si>
    <t>46124</t>
  </si>
  <si>
    <t>46123</t>
  </si>
  <si>
    <t>46128</t>
  </si>
  <si>
    <t>45729</t>
  </si>
  <si>
    <t>45730</t>
  </si>
  <si>
    <t>46180</t>
  </si>
  <si>
    <t>46181</t>
  </si>
  <si>
    <t>60378</t>
  </si>
  <si>
    <t>Gm Xmas Bows (1ct) 9x13 Burlap with Holly</t>
  </si>
  <si>
    <t>Gm Xmas Bows (1ct) 12x17 Burlap with Holly</t>
  </si>
  <si>
    <t>Gm Xmas Bows (1ct) 16x22 Burlap with Holly</t>
  </si>
  <si>
    <t>Gm Xmas Bows (1ct) 9x13 Red Crushed Velour Luxury Bow</t>
  </si>
  <si>
    <t>Gm Xmas Bows (1ct) 12x17 Red Crushed Velour Luxury Bow</t>
  </si>
  <si>
    <t>Gm Xmas Bows (1ct) 16x22 Red Crushed Velour Luxury Bow</t>
  </si>
  <si>
    <t>Gm Xmas Bows (1ct) 9x13 Red Metallic Bling</t>
  </si>
  <si>
    <t>Gm Xmas Bows (1ct) 12x17 Red Metallic Bling</t>
  </si>
  <si>
    <t>Gm Xmas Bows (1ct) 16x22 Red Metallic Bling</t>
  </si>
  <si>
    <t>Gm Xmas Bows (1ct) 9x13 Gold Metallic Bling</t>
  </si>
  <si>
    <t>Gm Xmas Bows (1ct) 12x17 Gold Metallic Bling</t>
  </si>
  <si>
    <t>Gm Xmas Bows (1ct) 16x22 Gold Metallic Bling</t>
  </si>
  <si>
    <t>Gm Xmas Bows (1ct) 9x13 Silver Metallic Bling</t>
  </si>
  <si>
    <t>Gm Xmas Bows (1ct) 12x17 Silver Metallic Bling</t>
  </si>
  <si>
    <t>Gm Xmas Bows (1ct) 16x22 Silver Metallic Bling</t>
  </si>
  <si>
    <t>GM Xmas Bows (1ct) 9" x 12.5" Red Plaid with Gold Foil</t>
  </si>
  <si>
    <t>GM Xmas Bows (1ct) 12" x 17" Red Plaid with Gold Foil</t>
  </si>
  <si>
    <t>GM Xmas Bows (1ct) 16" x 22" Red Plaid with Gold Foil</t>
  </si>
  <si>
    <t>Gm Xmas Bows (1ct) 9x13 Red Tinsel w/ Poinsetta</t>
  </si>
  <si>
    <t>Gm Xmas Bows (1ct) 12x17 Red Tinsel w/ Poinsetta</t>
  </si>
  <si>
    <t>Gm Xmas Bows (1ct) 16x22 Red Tinsel w/ Poinsetta</t>
  </si>
  <si>
    <t>GM Xmas Bows (1ct) 12" x 13" Elf Bow</t>
  </si>
  <si>
    <t>GM Xmas Bows (1ct) 20" x 22" Extra Large Elf Bow</t>
  </si>
  <si>
    <t>Gm Xmas Bows (1ct) 9x13 Luxury 7 Loop Red Velvet</t>
  </si>
  <si>
    <t>Gm Xmas Bows (1ct) 12x17 Luxury 7 Loop Red Velvet</t>
  </si>
  <si>
    <t>Gm Xmas Bows (1ct) 16x22 Luxury 7 Loop Red Velvet</t>
  </si>
  <si>
    <t>Gm Xmas Bows (1ct) 20x22 Green Velour Sponge Bow</t>
  </si>
  <si>
    <t>Gm Xmas Bows (1ct) 20x22 Red Velour Sponge Bow</t>
  </si>
  <si>
    <t>Gm Xmas Bows (1ct) 16x22 Red/Gold Reversible Sequin</t>
  </si>
  <si>
    <t>Gm Xmas Bows (1ct) 16x24 Luxury Bow with Cones</t>
  </si>
  <si>
    <t>Gm Xmas Bows (1ct) 13x18 Red/Green Velour</t>
  </si>
  <si>
    <t>Gm Xmas Bows (1ct) 10x13.5 Red Velvet w/ Bells 11 Loop</t>
  </si>
  <si>
    <t>Gm Xmas Bows (1ct) 16x42 Red Velvet Large Bow</t>
  </si>
  <si>
    <t>Gm Xmas Bows (1ct) 9.5x20 Red Velvet 5 Loop</t>
  </si>
  <si>
    <t>Gm Xmas Bows (2ct) Red Velvet 5 Loop</t>
  </si>
  <si>
    <t>Gm Xmas Bows (1ct) 9x12.5 Rigid Red Velvet</t>
  </si>
  <si>
    <t>Gm Xmas Bows (1ct) 20'' Luxury Gift Bow</t>
  </si>
  <si>
    <t>Gm Xmas Bows (2pk) 5.5x7 Rigid Red Velvet</t>
  </si>
  <si>
    <t>Gm Xmas Bows (3pk) 4x5 Rigid Red Velvet</t>
  </si>
  <si>
    <t>Gm Xmas Bows (1ct) 9"X12.5" White Buffalo Plaid</t>
  </si>
  <si>
    <t>Gm Xmas Bows (2ct) 5.5"X7" White Buffalo Plaid</t>
  </si>
  <si>
    <t>Gm Xmas Bows (3ct) 4x5 White Buffalo Plaid</t>
  </si>
  <si>
    <t>Gm Xmas Bows (3ct) 6x8 Red Velet 4 Loop</t>
  </si>
  <si>
    <t>Gm Xmas Bows (12ct) 3.5x3.5 Red Velvet Mini 2 Loop</t>
  </si>
  <si>
    <t>Gm Xmas Bows (2pk) Glitter Fabric VWS</t>
  </si>
  <si>
    <t>Gm Xmas Bows (3pk) Glitter Fabic VWS</t>
  </si>
  <si>
    <t>Gm Xmas Bows (12ct) Red Burlap with Bells</t>
  </si>
  <si>
    <t>802141235026</t>
  </si>
  <si>
    <t>802141235033</t>
  </si>
  <si>
    <t>802141235040</t>
  </si>
  <si>
    <t>802141235057</t>
  </si>
  <si>
    <t>802141225560</t>
  </si>
  <si>
    <t>802141225577</t>
  </si>
  <si>
    <t>802141225584</t>
  </si>
  <si>
    <t>802141225591</t>
  </si>
  <si>
    <t>802141234982</t>
  </si>
  <si>
    <t>802141234999</t>
  </si>
  <si>
    <t>802141235002</t>
  </si>
  <si>
    <t>802141235019</t>
  </si>
  <si>
    <t>802141462408</t>
  </si>
  <si>
    <t>802141463894</t>
  </si>
  <si>
    <t>802141461913</t>
  </si>
  <si>
    <t>802141464624</t>
  </si>
  <si>
    <t>802141464648</t>
  </si>
  <si>
    <t>802141464655</t>
  </si>
  <si>
    <t>802141464631</t>
  </si>
  <si>
    <t>802141464662</t>
  </si>
  <si>
    <t>802141464679</t>
  </si>
  <si>
    <t>802141461906</t>
  </si>
  <si>
    <t>802141462835</t>
  </si>
  <si>
    <t>802141462842</t>
  </si>
  <si>
    <t>802141463931</t>
  </si>
  <si>
    <t>802141380849</t>
  </si>
  <si>
    <t>802141458203</t>
  </si>
  <si>
    <t>802141463948</t>
  </si>
  <si>
    <t>802141463900</t>
  </si>
  <si>
    <t>802141463573</t>
  </si>
  <si>
    <t>802141458968</t>
  </si>
  <si>
    <t>802141461944</t>
  </si>
  <si>
    <t>802141463870</t>
  </si>
  <si>
    <t>802141463887</t>
  </si>
  <si>
    <t>802141463917</t>
  </si>
  <si>
    <t>802141380832</t>
  </si>
  <si>
    <t>802141459927</t>
  </si>
  <si>
    <t>802141457619</t>
  </si>
  <si>
    <t>802141463993</t>
  </si>
  <si>
    <t>802141464044</t>
  </si>
  <si>
    <t>802141461265</t>
  </si>
  <si>
    <t>802141464020</t>
  </si>
  <si>
    <t>802141463986</t>
  </si>
  <si>
    <t>802141457442</t>
  </si>
  <si>
    <t>802141460329</t>
  </si>
  <si>
    <t>802141462804</t>
  </si>
  <si>
    <t>802141380818</t>
  </si>
  <si>
    <t>802141380788</t>
  </si>
  <si>
    <t>802141380795</t>
  </si>
  <si>
    <t>802141380801</t>
  </si>
  <si>
    <t>802141379942</t>
  </si>
  <si>
    <t>802141379362</t>
  </si>
  <si>
    <t>802141379997</t>
  </si>
  <si>
    <t>802141381006</t>
  </si>
  <si>
    <t>802141376491</t>
  </si>
  <si>
    <t>802141382348</t>
  </si>
  <si>
    <t>639277883476</t>
  </si>
  <si>
    <t>802141382355</t>
  </si>
  <si>
    <t>802141381815</t>
  </si>
  <si>
    <t>802141380764</t>
  </si>
  <si>
    <t>802141379782</t>
  </si>
  <si>
    <t>38268</t>
  </si>
  <si>
    <t>Tissue Paper (35ct) White Polybag.</t>
  </si>
  <si>
    <t>802141382683</t>
  </si>
  <si>
    <t>802141464617</t>
  </si>
  <si>
    <t>802141463788</t>
  </si>
  <si>
    <t>802141459750</t>
  </si>
  <si>
    <t>802141463795</t>
  </si>
  <si>
    <t>802141463757</t>
  </si>
  <si>
    <t>802141463771</t>
  </si>
  <si>
    <t>802141463740</t>
  </si>
  <si>
    <t>802141462002</t>
  </si>
  <si>
    <t>802141462774</t>
  </si>
  <si>
    <t>802141462781</t>
  </si>
  <si>
    <t>802141462019</t>
  </si>
  <si>
    <t>802141462033</t>
  </si>
  <si>
    <t>802141462026</t>
  </si>
  <si>
    <t>802141462040</t>
  </si>
  <si>
    <t>802141501084</t>
  </si>
  <si>
    <t>802141501091</t>
  </si>
  <si>
    <t>802141501107</t>
  </si>
  <si>
    <t>802141501114</t>
  </si>
  <si>
    <t>802141501466</t>
  </si>
  <si>
    <t>802141501473</t>
  </si>
  <si>
    <t>802141501480</t>
  </si>
  <si>
    <t>802141501497</t>
  </si>
  <si>
    <t>802141501503</t>
  </si>
  <si>
    <t>802141501244</t>
  </si>
  <si>
    <t>802141501251</t>
  </si>
  <si>
    <t>802141501268</t>
  </si>
  <si>
    <t>802141501275</t>
  </si>
  <si>
    <t>802141501282</t>
  </si>
  <si>
    <t>802141501008</t>
  </si>
  <si>
    <t>802141501015</t>
  </si>
  <si>
    <t>802141501022</t>
  </si>
  <si>
    <t>802141501039</t>
  </si>
  <si>
    <t>802141501558</t>
  </si>
  <si>
    <t>802141501572</t>
  </si>
  <si>
    <t>802141501589</t>
  </si>
  <si>
    <t>802141501596</t>
  </si>
  <si>
    <t>802141501602</t>
  </si>
  <si>
    <t>802141501619</t>
  </si>
  <si>
    <t>802141501121</t>
  </si>
  <si>
    <t>802141501138</t>
  </si>
  <si>
    <t>802141501145</t>
  </si>
  <si>
    <t>802141503675</t>
  </si>
  <si>
    <t>802141501510</t>
  </si>
  <si>
    <t>802141501527</t>
  </si>
  <si>
    <t>802141501534</t>
  </si>
  <si>
    <t>802141501541</t>
  </si>
  <si>
    <t>802141501671</t>
  </si>
  <si>
    <t>802141501336</t>
  </si>
  <si>
    <t>802141501343</t>
  </si>
  <si>
    <t>802141501350</t>
  </si>
  <si>
    <t>802141501435</t>
  </si>
  <si>
    <t>802141501442</t>
  </si>
  <si>
    <t>802141501459</t>
  </si>
  <si>
    <t>802141501046</t>
  </si>
  <si>
    <t>802141501053</t>
  </si>
  <si>
    <t>802141501060</t>
  </si>
  <si>
    <t>802141501077</t>
  </si>
  <si>
    <t>802141502081</t>
  </si>
  <si>
    <t>802141502098</t>
  </si>
  <si>
    <t>802141502104</t>
  </si>
  <si>
    <t>802141502111</t>
  </si>
  <si>
    <t>802141502128</t>
  </si>
  <si>
    <t>802141501374</t>
  </si>
  <si>
    <t>802141500964</t>
  </si>
  <si>
    <t>802141500971</t>
  </si>
  <si>
    <t>802141500988</t>
  </si>
  <si>
    <t>802141500995</t>
  </si>
  <si>
    <t>802141501152</t>
  </si>
  <si>
    <t>802141501169</t>
  </si>
  <si>
    <t>802141501176</t>
  </si>
  <si>
    <t>802141501183</t>
  </si>
  <si>
    <t>802141501190</t>
  </si>
  <si>
    <t>802141501626</t>
  </si>
  <si>
    <t>802141501206</t>
  </si>
  <si>
    <t>802141501213</t>
  </si>
  <si>
    <t>802141501220</t>
  </si>
  <si>
    <t>802141501237</t>
  </si>
  <si>
    <t>802141501305</t>
  </si>
  <si>
    <t>802141501312</t>
  </si>
  <si>
    <t>802141501329</t>
  </si>
  <si>
    <t>802141603504</t>
  </si>
  <si>
    <t>802141603498</t>
  </si>
  <si>
    <t>802141603481</t>
  </si>
  <si>
    <t>802141603658</t>
  </si>
  <si>
    <t>802141603641</t>
  </si>
  <si>
    <t>802141603634</t>
  </si>
  <si>
    <t>802141462545</t>
  </si>
  <si>
    <t>802141462514</t>
  </si>
  <si>
    <t>802141462521</t>
  </si>
  <si>
    <t>802141462538</t>
  </si>
  <si>
    <t>802141603801</t>
  </si>
  <si>
    <t>802141603818</t>
  </si>
  <si>
    <t>802141604051</t>
  </si>
  <si>
    <t>802141604044</t>
  </si>
  <si>
    <t>802141603627</t>
  </si>
  <si>
    <t>802141603610</t>
  </si>
  <si>
    <t>802141603603</t>
  </si>
  <si>
    <t>802141603597</t>
  </si>
  <si>
    <t>802141603580</t>
  </si>
  <si>
    <t>802141603573</t>
  </si>
  <si>
    <t>802141603566</t>
  </si>
  <si>
    <t>802141603559</t>
  </si>
  <si>
    <t>802141603542</t>
  </si>
  <si>
    <t>802141603962</t>
  </si>
  <si>
    <t>802141603955</t>
  </si>
  <si>
    <t>802141603948</t>
  </si>
  <si>
    <t>802141463177</t>
  </si>
  <si>
    <t>802141463160</t>
  </si>
  <si>
    <t>802141462880</t>
  </si>
  <si>
    <t>802141462972</t>
  </si>
  <si>
    <t>802141462965</t>
  </si>
  <si>
    <t>802141462958</t>
  </si>
  <si>
    <t>802141603474</t>
  </si>
  <si>
    <t>802141603467</t>
  </si>
  <si>
    <t>802141603702</t>
  </si>
  <si>
    <t>802141457329</t>
  </si>
  <si>
    <t>802141457466</t>
  </si>
  <si>
    <t>802141457275</t>
  </si>
  <si>
    <t>802141457282</t>
  </si>
  <si>
    <t>802141457299</t>
  </si>
  <si>
    <t>802141457305</t>
  </si>
  <si>
    <t>802141461807</t>
  </si>
  <si>
    <t>802141461814</t>
  </si>
  <si>
    <t>802141603788</t>
  </si>
  <si>
    <t>802141461241</t>
  </si>
  <si>
    <t>802141461234</t>
  </si>
  <si>
    <t>802141461289</t>
  </si>
  <si>
    <t>46362</t>
  </si>
  <si>
    <t>46363</t>
  </si>
  <si>
    <t>12757</t>
  </si>
  <si>
    <t>12756</t>
  </si>
  <si>
    <t>46364</t>
  </si>
  <si>
    <t>46172</t>
  </si>
  <si>
    <t>45983</t>
  </si>
  <si>
    <t>46212</t>
  </si>
  <si>
    <t>46213</t>
  </si>
  <si>
    <t>46365</t>
  </si>
  <si>
    <t>45783</t>
  </si>
  <si>
    <t>46216</t>
  </si>
  <si>
    <t>45948</t>
  </si>
  <si>
    <t>46086</t>
  </si>
  <si>
    <t>45790</t>
  </si>
  <si>
    <t>46468</t>
  </si>
  <si>
    <t>46217</t>
  </si>
  <si>
    <t>45951</t>
  </si>
  <si>
    <t>45950</t>
  </si>
  <si>
    <t>45789</t>
  </si>
  <si>
    <t>45953</t>
  </si>
  <si>
    <t>45954</t>
  </si>
  <si>
    <t>45949</t>
  </si>
  <si>
    <t>46325</t>
  </si>
  <si>
    <t>46327</t>
  </si>
  <si>
    <t>46197</t>
  </si>
  <si>
    <t>46100</t>
  </si>
  <si>
    <t>45782</t>
  </si>
  <si>
    <t>46196</t>
  </si>
  <si>
    <t>45784</t>
  </si>
  <si>
    <t>45929</t>
  </si>
  <si>
    <t>46085</t>
  </si>
  <si>
    <t>46090</t>
  </si>
  <si>
    <t>46089</t>
  </si>
  <si>
    <t>Gm Xmas (1ct) Giant Gnome Decor</t>
  </si>
  <si>
    <t>Gm Xmas (1ct) Large Gnome Decor</t>
  </si>
  <si>
    <t>Gm Xmas (1ct) Mini Candycane Tinsel Ornament</t>
  </si>
  <si>
    <t>Gm xmas (1ct) Mini Present Ornament</t>
  </si>
  <si>
    <t>Gm Xmas (1ct) Santa/Snowman Decor</t>
  </si>
  <si>
    <t>Gm Xmas Decor (1ct) 19'' 3D Tree With Ornaments V2</t>
  </si>
  <si>
    <t>Gm Xmas Decor (1ct) 3D Mini Tree</t>
  </si>
  <si>
    <t>Gm Xmas Decor (1ct) 3D Santa Hat</t>
  </si>
  <si>
    <t>Gm Xmas Decor (1ct) 3D Santa Stocking</t>
  </si>
  <si>
    <t>Gm Xmas Decor (1ct) Candy Cane Snowman</t>
  </si>
  <si>
    <t>Gm Xmas Decor (1ct) Candy Canes Door Decoration</t>
  </si>
  <si>
    <t>Gm Xmas Decor (1ct) Giant 48" Single Candycane</t>
  </si>
  <si>
    <t>Gm Xmas decor (1ct) Giant Candycane</t>
  </si>
  <si>
    <t>Gm Xmas Decor (1ct) Giant Christmas Friends Train</t>
  </si>
  <si>
    <t>Gm Xmas Decor (1ct) Giant Christmas Tree Door Decoration</t>
  </si>
  <si>
    <t>Gm Xmas Decor (1ct) Giant Frosted Holly Wreath</t>
  </si>
  <si>
    <t>Gm Xmas Decor (1ct) Giant Lightbulb Ornament</t>
  </si>
  <si>
    <t>Gm Xmas decor (1ct) Giant Ornament</t>
  </si>
  <si>
    <t>Gm Xmas decor (1ct) Giant Present</t>
  </si>
  <si>
    <t>Gm Xmas Decor (1ct) Giant Santa Hat Door Decoration</t>
  </si>
  <si>
    <t>Gm Xmas decor (1ct) Giant Sleigh</t>
  </si>
  <si>
    <t>Gm Xmas Decor (1ct) Giant Snowflake</t>
  </si>
  <si>
    <t>Gm Xmas decor (1ct) Giant Snowman Head</t>
  </si>
  <si>
    <t>Gm Xmas decor (1ct) Giant Snowman w/ Candycane Scarf</t>
  </si>
  <si>
    <t>Gm Xmas Decor (1ct) Giant Wreath w/ Colorful Ornaments</t>
  </si>
  <si>
    <t>Gm Xmas Decor (1ct) Mini Camper</t>
  </si>
  <si>
    <t>Gm Xmas Decor (1ct) Mini Christmas Tree</t>
  </si>
  <si>
    <t>Gm Xmas Decor (1ct) Mini Ornament</t>
  </si>
  <si>
    <t>Gm Xmas Decor (1ct) Mini Presents</t>
  </si>
  <si>
    <t>Gm Xmas Decor (1ct) Mini Snowman</t>
  </si>
  <si>
    <t>Gm Xmas Decor (1ct) Mini Snowman w/arms</t>
  </si>
  <si>
    <t>Gm Xmas Decor (1ct) Mini Wreath Asst</t>
  </si>
  <si>
    <t>Gm Xmas Decor (1ct) Model Red Truck / W tree</t>
  </si>
  <si>
    <t>Gm Xmas Decor (1ct) Model Sleigh</t>
  </si>
  <si>
    <t>45855</t>
  </si>
  <si>
    <t>45857</t>
  </si>
  <si>
    <t>46097</t>
  </si>
  <si>
    <t>45926</t>
  </si>
  <si>
    <t>45854</t>
  </si>
  <si>
    <t>45924</t>
  </si>
  <si>
    <t>45925</t>
  </si>
  <si>
    <t>45856</t>
  </si>
  <si>
    <t>46233</t>
  </si>
  <si>
    <t>45853</t>
  </si>
  <si>
    <t>46098</t>
  </si>
  <si>
    <t>46370</t>
  </si>
  <si>
    <t>Gm Xmas Garland (12ft) Asst Colors 5ply</t>
  </si>
  <si>
    <t>Gm Xmas Garland (12ft) Luxury Chunky  Asst Colors 6ply</t>
  </si>
  <si>
    <t>Gm Xmas Garland (12ft) Matte Asst 4ply</t>
  </si>
  <si>
    <t>Gm Xmas Garland (12ft) Ornaments Asst</t>
  </si>
  <si>
    <t>Gm Xmas Garland (12ft) Shiny Dots Asst Colors 4ply</t>
  </si>
  <si>
    <t>Gm Xmas Garland (12ft) Snowflake Laser Asst</t>
  </si>
  <si>
    <t>Gm Xmas Garland (12ft) Snowmen Lazercut Asst</t>
  </si>
  <si>
    <t>Gm Xmas Garland (9ft) Candy Cane Laser 5ply</t>
  </si>
  <si>
    <t>Gm Xmas Garland (9ft) Frosted Mix</t>
  </si>
  <si>
    <t>Gm Xmas Garland (9ft) Holographic Wavy Asst Colors 3ply</t>
  </si>
  <si>
    <t>Gm Xmas Garland (9ft) Pine Asst 5ply</t>
  </si>
  <si>
    <t>Gm Xmas Tassle Garland</t>
  </si>
  <si>
    <t>45806</t>
  </si>
  <si>
    <t>45805</t>
  </si>
  <si>
    <t>45918</t>
  </si>
  <si>
    <t>46451</t>
  </si>
  <si>
    <t>45763</t>
  </si>
  <si>
    <t>46209</t>
  </si>
  <si>
    <t>46386</t>
  </si>
  <si>
    <t>46207</t>
  </si>
  <si>
    <t>41599</t>
  </si>
  <si>
    <t>46074</t>
  </si>
  <si>
    <t>46208</t>
  </si>
  <si>
    <t>46351</t>
  </si>
  <si>
    <t>46269</t>
  </si>
  <si>
    <t>46273</t>
  </si>
  <si>
    <t>46385</t>
  </si>
  <si>
    <t>46384</t>
  </si>
  <si>
    <t>46383</t>
  </si>
  <si>
    <t>46298</t>
  </si>
  <si>
    <t>46299</t>
  </si>
  <si>
    <t>46381</t>
  </si>
  <si>
    <t>46382</t>
  </si>
  <si>
    <t>45892</t>
  </si>
  <si>
    <t>45891</t>
  </si>
  <si>
    <t>46380</t>
  </si>
  <si>
    <t>45845</t>
  </si>
  <si>
    <t>45776</t>
  </si>
  <si>
    <t>46488</t>
  </si>
  <si>
    <t>46487</t>
  </si>
  <si>
    <t>46287</t>
  </si>
  <si>
    <t>46335</t>
  </si>
  <si>
    <t>46255</t>
  </si>
  <si>
    <t>45802</t>
  </si>
  <si>
    <t>45804</t>
  </si>
  <si>
    <t>46334</t>
  </si>
  <si>
    <t>45803</t>
  </si>
  <si>
    <t>46343</t>
  </si>
  <si>
    <t>46344</t>
  </si>
  <si>
    <t>46445</t>
  </si>
  <si>
    <t>46444</t>
  </si>
  <si>
    <t>46430</t>
  </si>
  <si>
    <t>46418</t>
  </si>
  <si>
    <t>46428</t>
  </si>
  <si>
    <t>46417</t>
  </si>
  <si>
    <t>46422</t>
  </si>
  <si>
    <t>46427</t>
  </si>
  <si>
    <t>46421</t>
  </si>
  <si>
    <t>46434</t>
  </si>
  <si>
    <t>46425</t>
  </si>
  <si>
    <t>Gm Xmas Cling (1ct) Long 20x6 Window Cling</t>
  </si>
  <si>
    <t>Gm Xmas Cling (1ct) Sq 8x8 Window Cling</t>
  </si>
  <si>
    <t>Gm Xmas Felt (1ct) Reindeer W/ Car antlers</t>
  </si>
  <si>
    <t>GM Xmas Decor (1pk) 22" x 11" Large Santa / Snowman Advent Calendar</t>
  </si>
  <si>
    <t>Gm Xmas Felt (1ct) Christmas Door Knob Hangers</t>
  </si>
  <si>
    <t>Gm Xmas Felt (1ct) Hanging Ornaments</t>
  </si>
  <si>
    <t>Gm Xmas Felt (1ct) Hanging Santa / Snowman Décor</t>
  </si>
  <si>
    <t>Gm Xmas Felt (1ct) Santa/Snowman Door Hanger</t>
  </si>
  <si>
    <t>Gm Xmas Decor (1ct) Jingle Bell Door Hanger</t>
  </si>
  <si>
    <t>Gm Xmas Felt (1ct) Xmas Ornament Characters</t>
  </si>
  <si>
    <t>Gm Xmas Felt (1ct)Sequins Ornaments</t>
  </si>
  <si>
    <t>Gm Xmas Decor (1ct) Character Hanging Sign</t>
  </si>
  <si>
    <t>Gm Xmas Bottle (1ct) Sequin Wine bottle</t>
  </si>
  <si>
    <t>Gm Xmas Bottle (1ct) White Buffalo Plaid w/ Fur cover</t>
  </si>
  <si>
    <t>Gm Xmas Bottle (1ct) Clinging Christmas Friends</t>
  </si>
  <si>
    <t>Gm Xmas Bottle (1ct) Knitted Santa / Snowman</t>
  </si>
  <si>
    <t>Gm Xmas Bottle (1ct) Santa Outfit</t>
  </si>
  <si>
    <t>Gm Xmas Sac (1ct) 12" x 16" Buffalo Plaid Gnome with Legs</t>
  </si>
  <si>
    <t>Gm Xmas Sack (1ct) 12" x 9" Buffalo Plaid Gnome with Legs</t>
  </si>
  <si>
    <t>GM Xmas Sack (1ct) 20" x 28" Burlap Sack</t>
  </si>
  <si>
    <t>GM Xmas Sack (1ct) 28" x 40" Burlap Sack</t>
  </si>
  <si>
    <t>Gm Xmas Sack (1ct) Christmas friends Felt Sacks Medium</t>
  </si>
  <si>
    <t>Gm Xmas Felt (1ct) 3D Xmas Friends Handbags</t>
  </si>
  <si>
    <t>GM Xmas Sack (1ct) Christmas Friends Handbag</t>
  </si>
  <si>
    <t>Gm Xmas Sack (1ct) Giant Santa Belt Sack 20x36</t>
  </si>
  <si>
    <t>Gm Xmas Sack (1ct) Giant Santa Gift Sack 20"x36"</t>
  </si>
  <si>
    <t>Gm Xmas Decor (1ct) 18.5 Red and Gold Plaid Door Hanger w Gold Bells</t>
  </si>
  <si>
    <t>Gm Xmas Decor (1ct) 18.5 Red Door Hanger w Gold Bells</t>
  </si>
  <si>
    <t>Gm Xmas Decor (1ct) 18.5 White Buffalo Plaid Door Hanger w Bells</t>
  </si>
  <si>
    <t>Gm Xmas Decor (12ct) 1' Mini Ornaments</t>
  </si>
  <si>
    <t>Gm Xmas Topper (1ct) Diecut Star Topper</t>
  </si>
  <si>
    <t>Gm Xmas Topper (1ct) Flat Red/Gold/Silver Star</t>
  </si>
  <si>
    <t>Gm Xmas Topper (1ct) Glitter Star Red/Gold/Silver</t>
  </si>
  <si>
    <t>Gm Xmas Topper (1ct) Mini Tree Topper</t>
  </si>
  <si>
    <t>Gm Xmas Topper (1ct) Snowflake Silver/Gold Tree topper</t>
  </si>
  <si>
    <t>Gm Wood Decor (1ct) Most Wonderful Time Of Year</t>
  </si>
  <si>
    <t>Gm Wood Decor (1ct) Santa Xmas Sign</t>
  </si>
  <si>
    <t>GM Xmas (3pk) Christmas Icons Yard Sign</t>
  </si>
  <si>
    <t>GM Xmas (3pk) Christmas JOY Yard Sign</t>
  </si>
  <si>
    <t>GM Xmas Metal Décor (1ct) Bauble Décor</t>
  </si>
  <si>
    <t>GM Xmas Metal Décor (1ct) Christmas Sign</t>
  </si>
  <si>
    <t>GM Xmas Metal Décor (1ct) Mixed Snowman Garden Stake</t>
  </si>
  <si>
    <t>GM Xmas Metal Décor (1ct) Santa / Snowman Hanging Sign</t>
  </si>
  <si>
    <t>GM Xmas Metal Décor (1ct) Santa head Stake Sign</t>
  </si>
  <si>
    <t>GM Xmas Metal Décor (1ct) Santa Snowman Garden Stake</t>
  </si>
  <si>
    <t>GM Xmas Metal Décor (1ct) Santa Snowman Tabletop Décor</t>
  </si>
  <si>
    <t>GM Xmas Metal Décor (1ct) Snowflake Sign</t>
  </si>
  <si>
    <t>GM Xmas Metal Décor (1ct) Snowman Garden Stake</t>
  </si>
  <si>
    <t>PFA Order Form - Metal and Fabric Décor</t>
  </si>
  <si>
    <t>PFA Order Form - Tinsel Décor and Garland</t>
  </si>
  <si>
    <t>PFA Order Form - Decorative Bows</t>
  </si>
  <si>
    <t>40974</t>
  </si>
  <si>
    <t>41456</t>
  </si>
  <si>
    <t>41457</t>
  </si>
  <si>
    <t>41458</t>
  </si>
  <si>
    <t>Gm Xmas (1ct) Merry Xmas Banner Asst</t>
  </si>
  <si>
    <t>Gm Honeycomb (6pk) 3'' Christmas Mix Garland</t>
  </si>
  <si>
    <t>Gm Pom Pom (1ct) 17'' Christmas Mix</t>
  </si>
  <si>
    <t>Gm Pom Pom (2pk) 12'' Christmas Mix</t>
  </si>
  <si>
    <t>46458</t>
  </si>
  <si>
    <t>46457</t>
  </si>
  <si>
    <t>GM Xmas (12pk) 16oz Coffee Cup Set in Shrink Wrap Asst 1</t>
  </si>
  <si>
    <t>GM Xmas (12pk) 16oz Coffee Cup Set in Shrink Wrap Asst 2</t>
  </si>
  <si>
    <t>41568</t>
  </si>
  <si>
    <t>45906</t>
  </si>
  <si>
    <t>45703</t>
  </si>
  <si>
    <t>46138</t>
  </si>
  <si>
    <t>46137</t>
  </si>
  <si>
    <t>12743</t>
  </si>
  <si>
    <t>Gm Xmas Treat (10ct) White Buffalo Plaid</t>
  </si>
  <si>
    <t>Gm Xmas Treat (20ct) Cello Treat Bags</t>
  </si>
  <si>
    <t>Gm Xmas Treat (6ct) Die Cut Gift Sack 3D</t>
  </si>
  <si>
    <t>Gm Table Cover (1ct) 54x108 Red/Black Buffalo Plaid</t>
  </si>
  <si>
    <t>Gm Table Cover (1ct) 54x108 White/Black Buffalo Plaid</t>
  </si>
  <si>
    <t>Gm Table Cover (1ct) 54x84'' Christmas Snowflakes</t>
  </si>
  <si>
    <t>PFA Order Form - Coffee Cups, Tins and Treat Packaging</t>
  </si>
  <si>
    <t>46237</t>
  </si>
  <si>
    <t>09928</t>
  </si>
  <si>
    <t>09929</t>
  </si>
  <si>
    <t>46306</t>
  </si>
  <si>
    <t>09914</t>
  </si>
  <si>
    <t>09913</t>
  </si>
  <si>
    <t>46453</t>
  </si>
  <si>
    <t>46436</t>
  </si>
  <si>
    <t>46435</t>
  </si>
  <si>
    <t>46437</t>
  </si>
  <si>
    <t>46452</t>
  </si>
  <si>
    <t>09917</t>
  </si>
  <si>
    <t>46438</t>
  </si>
  <si>
    <t>46439</t>
  </si>
  <si>
    <t>46456</t>
  </si>
  <si>
    <t>10010</t>
  </si>
  <si>
    <t>09934</t>
  </si>
  <si>
    <t>Gm Xmas Tins (1ct) 3D Truck Tin</t>
  </si>
  <si>
    <t>Gm Xmas tins (1ct) 4.1" x 4.1" x 2.4" Square</t>
  </si>
  <si>
    <t>Gm Xmas tins (1ct) : 4.3" x 2.4'' Round</t>
  </si>
  <si>
    <t>Gm Xmas Tins (1ct) Gnome Shaped</t>
  </si>
  <si>
    <t>Gm Xmas Tins (1pk) 10'' Round Plate</t>
  </si>
  <si>
    <t>Gm Xmas Tins (1pk) 13.5'' Round Plate</t>
  </si>
  <si>
    <t>GM Xmas Tins (1pk) 14" x 9.5" Rectangular Tray</t>
  </si>
  <si>
    <t>GM Xmas Tins (1pk) Christmas Embossed Square</t>
  </si>
  <si>
    <t>GM Xmas Tins (1pk) Christmas Jar in PDQ</t>
  </si>
  <si>
    <t>GM Xmas Tins (1pk) Christmas Stockings</t>
  </si>
  <si>
    <t>GM Xmas Tins (1pk) Deep 13.5" Round Tray</t>
  </si>
  <si>
    <t>Gm Xmas Tins (1pk) Mailbox</t>
  </si>
  <si>
    <t>GM Xmas Tins (1pk) Santa Snowman Shaped Tin</t>
  </si>
  <si>
    <t>GM Xmas Tins (1pk) Santa's Bobble Hat Friends</t>
  </si>
  <si>
    <t>GM Xmas Tins (1pk) Square Cookie Tin with Acetate Window</t>
  </si>
  <si>
    <t>Gm Xmas Tins (3pk) Rnd White Buffalo Plaid</t>
  </si>
  <si>
    <t>Gm Xmas Tins (3pk) Traditional Xmas</t>
  </si>
  <si>
    <t>60392</t>
  </si>
  <si>
    <t>60393</t>
  </si>
  <si>
    <t>60391</t>
  </si>
  <si>
    <t>60389</t>
  </si>
  <si>
    <t>60388</t>
  </si>
  <si>
    <t>60390</t>
  </si>
  <si>
    <t>Gm Bows Christmas 1050ft Curling Ribbon in PDQ</t>
  </si>
  <si>
    <t>Gm Bows Christmas 115ft Curling Ribbon in PDQ</t>
  </si>
  <si>
    <t>Gm Bows Christmas 40ft 5 End Curling Ribbon in PDQ</t>
  </si>
  <si>
    <t>Gm Bows Christmas 70ft  Curling Ribbon in PDQ</t>
  </si>
  <si>
    <t>Gm Bows Christmas 70ft 4 End Curling Ribbon in PDQ</t>
  </si>
  <si>
    <t>Gm Bows Christmas 72ft 3 End Curling Ribbon in PDQ</t>
  </si>
  <si>
    <t>PFA Order Form - Gift Tags, Gift Card Holders, and Ribbon</t>
  </si>
  <si>
    <t>46320</t>
  </si>
  <si>
    <t>46322</t>
  </si>
  <si>
    <t>46321</t>
  </si>
  <si>
    <t>46323</t>
  </si>
  <si>
    <t>46308</t>
  </si>
  <si>
    <t>46243</t>
  </si>
  <si>
    <t>46030</t>
  </si>
  <si>
    <t>46028</t>
  </si>
  <si>
    <t>46029</t>
  </si>
  <si>
    <t>46238</t>
  </si>
  <si>
    <t>Gm Xmas tins (1ct) 4.1" x 4.1" x 2.4" Red Buffalo Plaid Square</t>
  </si>
  <si>
    <t>Gm Xmas tins (1ct) 4.1" x 4.1" x 2.4" White Buffalo Plaid Square</t>
  </si>
  <si>
    <t>Gm Xmas tins (1ct) : 4.3" x 2.4'' Round Red Buffalo Plaid</t>
  </si>
  <si>
    <t>Gm Xmas tins (1ct) : 4.3" x 2.4'' Round White Buffalo Plaid</t>
  </si>
  <si>
    <t>Gm Xmas Tins (1ct) Bauble Medium Print 24</t>
  </si>
  <si>
    <t>Gm Xmas Tins (1ct) Character Shaped Deep</t>
  </si>
  <si>
    <t>Gm Xmas Tins (1ct) Character Shaped Gift Card Tin in PDQ 24</t>
  </si>
  <si>
    <t>Gm Xmas Tins (1ct) Christmas Gift card Tin in PDQ</t>
  </si>
  <si>
    <t>Gm Xmas Tins (1ct) Embossed Christmas Gift card Tin PDQ</t>
  </si>
  <si>
    <t>Gm Xmas Tins (1ct) Ugly Christmas Sweater gift card Holder</t>
  </si>
  <si>
    <t>45786</t>
  </si>
  <si>
    <t>46088</t>
  </si>
  <si>
    <t>45927</t>
  </si>
  <si>
    <t>Gm Xmas Decor (1ct) Christmas Friends in PDQ</t>
  </si>
  <si>
    <t>Gm Xmas Decor (1ct) Christmas Pals Asst</t>
  </si>
  <si>
    <t>Gm Xmas Garland (40ft) Red/Blue/Silver Asst Colors</t>
  </si>
  <si>
    <t>46530</t>
  </si>
  <si>
    <t>46528</t>
  </si>
  <si>
    <t>46534</t>
  </si>
  <si>
    <t>Gm Xmas Sack (1ct) 19" x 28.5" Fill This Up Burlap Sack</t>
  </si>
  <si>
    <t>Gm Xmas Sack (1ct) 20" x 28" Red Velvet Santa Sack</t>
  </si>
  <si>
    <t>Gm Xmas Sack (1ct) 20" x 30" Burlap Sack with Ribbon Tie</t>
  </si>
  <si>
    <t>Gm Xmas Sack (1ct) 30" x 40" Red Velvet Santa Sack</t>
  </si>
  <si>
    <t>46544</t>
  </si>
  <si>
    <t>Gm Xmas Bottle (1ct) Snowman Santa Bottle Cover</t>
  </si>
  <si>
    <t>46543</t>
  </si>
  <si>
    <t>46537</t>
  </si>
  <si>
    <t>46533</t>
  </si>
  <si>
    <t>GM Xmas (1ct) Santa Merry Christmas Tree Collar</t>
  </si>
  <si>
    <t>GM Xmas (1ct) Santa Pet Outfit</t>
  </si>
  <si>
    <t>GM Xmas (1ct) Shimmer Color Tree Collar</t>
  </si>
  <si>
    <t>46539</t>
  </si>
  <si>
    <t>46540</t>
  </si>
  <si>
    <t>Gm Xmas Stocking (1ct) Cat and Dog</t>
  </si>
  <si>
    <t>Gm Xmas Stocking (1ct) Felt Cat and Dog</t>
  </si>
  <si>
    <t>PFA Case Price</t>
  </si>
  <si>
    <t>TTL Units</t>
  </si>
  <si>
    <t>TTL Cost</t>
  </si>
  <si>
    <t>TTl Units</t>
  </si>
  <si>
    <t>802141464303</t>
  </si>
  <si>
    <t>802141464181</t>
  </si>
  <si>
    <t>802141464280</t>
  </si>
  <si>
    <t>802141464174</t>
  </si>
  <si>
    <t>802141464228</t>
  </si>
  <si>
    <t>802141464273</t>
  </si>
  <si>
    <t>802141464211</t>
  </si>
  <si>
    <t>802141464341</t>
  </si>
  <si>
    <t>802141464259</t>
  </si>
  <si>
    <t>802141458067</t>
  </si>
  <si>
    <t>802141458050</t>
  </si>
  <si>
    <t>802141464518</t>
  </si>
  <si>
    <t>802141457633</t>
  </si>
  <si>
    <t>802141462095</t>
  </si>
  <si>
    <t>802141463863</t>
  </si>
  <si>
    <t>802141462071</t>
  </si>
  <si>
    <t>802141415992</t>
  </si>
  <si>
    <t>802141460749</t>
  </si>
  <si>
    <t>802141462088</t>
  </si>
  <si>
    <t>802141463511</t>
  </si>
  <si>
    <t>802141462699</t>
  </si>
  <si>
    <t>802141462736</t>
  </si>
  <si>
    <t>802141463856</t>
  </si>
  <si>
    <t>802141463849</t>
  </si>
  <si>
    <t>802141463832</t>
  </si>
  <si>
    <t>802141462989</t>
  </si>
  <si>
    <t>802141462996</t>
  </si>
  <si>
    <t>802141463818</t>
  </si>
  <si>
    <t>802141463825</t>
  </si>
  <si>
    <t>802141458920</t>
  </si>
  <si>
    <t>802141458913</t>
  </si>
  <si>
    <t>802141463801</t>
  </si>
  <si>
    <t>802141458456</t>
  </si>
  <si>
    <t>802141457763</t>
  </si>
  <si>
    <t>802141464884</t>
  </si>
  <si>
    <t>802141464877</t>
  </si>
  <si>
    <t>802141462873</t>
  </si>
  <si>
    <t>802141463351</t>
  </si>
  <si>
    <t>802141462552</t>
  </si>
  <si>
    <t>802141458029</t>
  </si>
  <si>
    <t>802141458043</t>
  </si>
  <si>
    <t>802141463344</t>
  </si>
  <si>
    <t>802141458036</t>
  </si>
  <si>
    <t>802141463436</t>
  </si>
  <si>
    <t>802141463443</t>
  </si>
  <si>
    <t>802141464457</t>
  </si>
  <si>
    <t>802141464440</t>
  </si>
  <si>
    <t>802141409748</t>
  </si>
  <si>
    <t>802141414568</t>
  </si>
  <si>
    <t>802141414575</t>
  </si>
  <si>
    <t>802141414582</t>
  </si>
  <si>
    <t>802141464587</t>
  </si>
  <si>
    <t>802141464570</t>
  </si>
  <si>
    <t>802141462378</t>
  </si>
  <si>
    <t>802141099284</t>
  </si>
  <si>
    <t>802141099291</t>
  </si>
  <si>
    <t>802141463061</t>
  </si>
  <si>
    <t>802141099147</t>
  </si>
  <si>
    <t>802141099130</t>
  </si>
  <si>
    <t>802141464532</t>
  </si>
  <si>
    <t>802141464365</t>
  </si>
  <si>
    <t>802141464358</t>
  </si>
  <si>
    <t>802141464372</t>
  </si>
  <si>
    <t>802141464525</t>
  </si>
  <si>
    <t>802141099178</t>
  </si>
  <si>
    <t>802141464389</t>
  </si>
  <si>
    <t>802141464396</t>
  </si>
  <si>
    <t>802141464563</t>
  </si>
  <si>
    <t>802141100102</t>
  </si>
  <si>
    <t>802141099345</t>
  </si>
  <si>
    <t>802141463207</t>
  </si>
  <si>
    <t>802141463221</t>
  </si>
  <si>
    <t>802141463214</t>
  </si>
  <si>
    <t>802141463238</t>
  </si>
  <si>
    <t>802141463085</t>
  </si>
  <si>
    <t>802141462439</t>
  </si>
  <si>
    <t>802141460305</t>
  </si>
  <si>
    <t>802141460282</t>
  </si>
  <si>
    <t>802141460299</t>
  </si>
  <si>
    <t>802141462385</t>
  </si>
  <si>
    <t>802141459064</t>
  </si>
  <si>
    <t>802141457039</t>
  </si>
  <si>
    <t>802141415688</t>
  </si>
  <si>
    <t>802141461388</t>
  </si>
  <si>
    <t>802141461371</t>
  </si>
  <si>
    <t>802141127437</t>
  </si>
  <si>
    <t>802141463627</t>
  </si>
  <si>
    <t>802141463634</t>
  </si>
  <si>
    <t>802141127574</t>
  </si>
  <si>
    <t>802141127567</t>
  </si>
  <si>
    <t>802141463641</t>
  </si>
  <si>
    <t>802141461722</t>
  </si>
  <si>
    <t>802141459835</t>
  </si>
  <si>
    <t>802141462125</t>
  </si>
  <si>
    <t>802141462132</t>
  </si>
  <si>
    <t>802141463658</t>
  </si>
  <si>
    <t>802141457831</t>
  </si>
  <si>
    <t>802141462163</t>
  </si>
  <si>
    <t>802141459484</t>
  </si>
  <si>
    <t>802141460862</t>
  </si>
  <si>
    <t>802141457909</t>
  </si>
  <si>
    <t>802141464686</t>
  </si>
  <si>
    <t>802141462170</t>
  </si>
  <si>
    <t>802141459514</t>
  </si>
  <si>
    <t>802141459507</t>
  </si>
  <si>
    <t>802141457893</t>
  </si>
  <si>
    <t>802141459545</t>
  </si>
  <si>
    <t>802141459491</t>
  </si>
  <si>
    <t>802141463252</t>
  </si>
  <si>
    <t>802141463276</t>
  </si>
  <si>
    <t>802141461975</t>
  </si>
  <si>
    <t>802141461005</t>
  </si>
  <si>
    <t>802141457824</t>
  </si>
  <si>
    <t>802141461968</t>
  </si>
  <si>
    <t>802141457848</t>
  </si>
  <si>
    <t>802141459293</t>
  </si>
  <si>
    <t>802141460855</t>
  </si>
  <si>
    <t>802141460909</t>
  </si>
  <si>
    <t>802141460893</t>
  </si>
  <si>
    <t>802141457862</t>
  </si>
  <si>
    <t>802141460886</t>
  </si>
  <si>
    <t>802141459279</t>
  </si>
  <si>
    <t>802141458555</t>
  </si>
  <si>
    <t>802141458579</t>
  </si>
  <si>
    <t>802141460978</t>
  </si>
  <si>
    <t>802141459262</t>
  </si>
  <si>
    <t>802141458548</t>
  </si>
  <si>
    <t>802141459248</t>
  </si>
  <si>
    <t>802141459255</t>
  </si>
  <si>
    <t>802141458562</t>
  </si>
  <si>
    <t>802141462330</t>
  </si>
  <si>
    <t>802141458531</t>
  </si>
  <si>
    <t>802141460985</t>
  </si>
  <si>
    <t>802141463702</t>
  </si>
  <si>
    <t>PFA Order Form - Additional</t>
  </si>
  <si>
    <t>Order Summary</t>
  </si>
  <si>
    <t>Category</t>
  </si>
  <si>
    <t># of Case Purchased</t>
  </si>
  <si>
    <t>Total Units Purchased</t>
  </si>
  <si>
    <t>Total Cost</t>
  </si>
  <si>
    <t>Paper Gift Bags</t>
  </si>
  <si>
    <t>Value Pack Kraft Bags</t>
  </si>
  <si>
    <t xml:space="preserve">Tissue Paper </t>
  </si>
  <si>
    <t>Wearables</t>
  </si>
  <si>
    <t>Additional</t>
  </si>
  <si>
    <t>Order Total:</t>
  </si>
  <si>
    <t>Gift Tags, Cards, Ribbon</t>
  </si>
  <si>
    <t>Stockings</t>
  </si>
  <si>
    <t>Decorative Bows</t>
  </si>
  <si>
    <t>Tinsel Décor</t>
  </si>
  <si>
    <t>Fabric and Metal Décor</t>
  </si>
  <si>
    <t>Coffee Cups, Tins, Treat</t>
  </si>
  <si>
    <t>Gm Xmas Glasses (1ct) Christmas Icons</t>
  </si>
  <si>
    <t>Gm Xmas Glasses (1ct) Christmas Sequins</t>
  </si>
  <si>
    <t>Gm Xmas Glasses (1ct) Christmas Words</t>
  </si>
  <si>
    <t>46395</t>
  </si>
  <si>
    <t>46396</t>
  </si>
  <si>
    <t>46397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</si>
</sst>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xmlns:xr="http://schemas.microsoft.com/office/spreadsheetml/2014/revision" mc:Ignorable="x14ac x16r2 xr">
  <numFmts count="2">
    <numFmt numFmtId="44" formatCode="_(&quot;$&quot;* #,##0.00_);_(&quot;$&quot;* \(#,##0.00\);_(&quot;$&quot;* &quot;-&quot;??_);_(@_)"/>
    <numFmt numFmtId="164" formatCode="&quot;$&quot;#,##0.00"/>
  </numFmts>
  <fonts count="15" x14ac:knownFonts="1">
    <font>
      <sz val="8"/>
      <name val="Arial"/>
      <family val="2"/>
    </font>
    <font>
      <sz val="11"/>
      <color theme="1"/>
      <name val="Aptos Narrow"/>
      <family val="2"/>
      <scheme val="minor"/>
    </font>
    <font>
      <b/>
      <sz val="26"/>
      <name val="Aptos Narrow"/>
      <family val="2"/>
      <scheme val="minor"/>
    </font>
    <font>
      <u/>
      <sz val="18"/>
      <name val="Arial"/>
      <family val="2"/>
    </font>
    <font>
      <u/>
      <sz val="16"/>
      <name val="Arial"/>
      <family val="2"/>
    </font>
    <font>
      <sz val="14"/>
      <name val="Arial"/>
      <family val="2"/>
    </font>
    <font>
      <b/>
      <sz val="20"/>
      <name val="Arial"/>
      <family val="2"/>
    </font>
    <font>
      <b/>
      <sz val="14"/>
      <name val="Arial"/>
      <family val="2"/>
    </font>
    <font>
      <b/>
      <i/>
      <sz val="14"/>
      <name val="Arial"/>
      <family val="2"/>
    </font>
    <font>
      <sz val="8"/>
      <name val="Arial"/>
      <family val="2"/>
    </font>
    <font>
      <sz val="7"/>
      <color rgb="FF262626"/>
      <name val="Arial"/>
      <family val="2"/>
    </font>
    <font>
      <sz val="8"/>
      <color rgb="FF262626"/>
      <name val="Arial"/>
      <family val="2"/>
    </font>
    <font>
      <i/>
      <sz val="12"/>
      <name val="Arial"/>
      <family val="2"/>
    </font>
    <font>
      <sz val="12"/>
      <name val="Arial"/>
      <family val="2"/>
    </font>
    <font>
      <b/>
      <sz val="12"/>
      <name val="Arial"/>
      <family val="2"/>
    </font>
  </fonts>
  <fills count="6">
    <fill>
      <patternFill patternType="none"/>
    </fill>
    <fill>
      <patternFill patternType="gray125"/>
    </fill>
    <fill>
      <patternFill patternType="solid">
        <fgColor rgb="FFD0D0D0"/>
        <bgColor indexed="64"/>
      </patternFill>
    </fill>
    <fill>
      <patternFill patternType="solid">
        <fgColor theme="2" tint="-9.9978637043366805E-2"/>
        <bgColor indexed="64"/>
      </patternFill>
    </fill>
    <fill>
      <patternFill patternType="solid">
        <fgColor theme="4" tint="0.39997558519241921"/>
        <bgColor indexed="64"/>
      </patternFill>
    </fill>
    <fill>
      <patternFill patternType="solid">
        <fgColor theme="4" tint="0.79998168889431442"/>
        <bgColor indexed="64"/>
      </patternFill>
    </fill>
  </fills>
  <borders count="25">
    <border>
      <left/>
      <right/>
      <top/>
      <bottom/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medium">
        <color indexed="64"/>
      </left>
      <right style="thin">
        <color indexed="64"/>
      </right>
      <top/>
      <bottom style="thin">
        <color indexed="64"/>
      </bottom>
      <diagonal/>
    </border>
    <border>
      <left style="thin">
        <color indexed="64"/>
      </left>
      <right style="medium">
        <color indexed="64"/>
      </right>
      <top/>
      <bottom style="thin">
        <color indexed="64"/>
      </bottom>
      <diagonal/>
    </border>
    <border>
      <left style="medium">
        <color indexed="64"/>
      </left>
      <right/>
      <top/>
      <bottom/>
      <diagonal/>
    </border>
    <border>
      <left/>
      <right style="medium">
        <color indexed="64"/>
      </right>
      <top/>
      <bottom/>
      <diagonal/>
    </border>
    <border>
      <left style="medium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 style="medium">
        <color indexed="64"/>
      </right>
      <top style="thin">
        <color indexed="64"/>
      </top>
      <bottom style="thin">
        <color indexed="64"/>
      </bottom>
      <diagonal/>
    </border>
    <border>
      <left style="medium">
        <color indexed="64"/>
      </left>
      <right/>
      <top style="thin">
        <color indexed="64"/>
      </top>
      <bottom style="thin">
        <color indexed="64"/>
      </bottom>
      <diagonal/>
    </border>
    <border>
      <left/>
      <right/>
      <top style="thin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/>
      <bottom style="thin">
        <color indexed="64"/>
      </bottom>
      <diagonal/>
    </border>
    <border>
      <left/>
      <right style="thin">
        <color indexed="64"/>
      </right>
      <top style="thin">
        <color indexed="64"/>
      </top>
      <bottom style="thin">
        <color indexed="64"/>
      </bottom>
      <diagonal/>
    </border>
    <border>
      <left/>
      <right style="medium">
        <color indexed="64"/>
      </right>
      <top style="thin">
        <color indexed="64"/>
      </top>
      <bottom style="thin">
        <color indexed="64"/>
      </bottom>
      <diagonal/>
    </border>
    <border>
      <left style="medium">
        <color indexed="64"/>
      </left>
      <right style="thin">
        <color indexed="64"/>
      </right>
      <top style="thin">
        <color indexed="64"/>
      </top>
      <bottom style="double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 style="double">
        <color indexed="64"/>
      </bottom>
      <diagonal/>
    </border>
    <border>
      <left style="thin">
        <color indexed="64"/>
      </left>
      <right style="medium">
        <color indexed="64"/>
      </right>
      <top style="thin">
        <color indexed="64"/>
      </top>
      <bottom style="double">
        <color indexed="64"/>
      </bottom>
      <diagonal/>
    </border>
    <border>
      <left style="medium">
        <color indexed="64"/>
      </left>
      <right style="thin">
        <color indexed="64"/>
      </right>
      <top style="thin">
        <color indexed="64"/>
      </top>
      <bottom style="medium">
        <color indexed="64"/>
      </bottom>
      <diagonal/>
    </border>
    <border>
      <left style="thin">
        <color indexed="64"/>
      </left>
      <right style="medium">
        <color indexed="64"/>
      </right>
      <top style="thin">
        <color indexed="64"/>
      </top>
      <bottom style="medium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 style="medium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/>
      <diagonal/>
    </border>
    <border>
      <left style="thin">
        <color indexed="64"/>
      </left>
      <right style="thin">
        <color indexed="64"/>
      </right>
      <top/>
      <bottom/>
      <diagonal/>
    </border>
    <border>
      <left style="medium">
        <color indexed="64"/>
      </left>
      <right style="thin">
        <color indexed="64"/>
      </right>
      <top style="medium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medium">
        <color indexed="64"/>
      </top>
      <bottom style="thin">
        <color indexed="64"/>
      </bottom>
      <diagonal/>
    </border>
    <border>
      <left style="thin">
        <color indexed="64"/>
      </left>
      <right style="medium">
        <color indexed="64"/>
      </right>
      <top style="medium">
        <color indexed="64"/>
      </top>
      <bottom style="thin">
        <color indexed="64"/>
      </bottom>
      <diagonal/>
    </border>
    <border>
      <left style="thin">
        <color indexed="64"/>
      </left>
      <right/>
      <top style="thin">
        <color indexed="64"/>
      </top>
      <bottom style="thin">
        <color indexed="64"/>
      </bottom>
      <diagonal/>
    </border>
  </borders>
  <cellStyleXfs count="3">
    <xf numFmtId="0" fontId="0" fillId="0" borderId="0"/>
    <xf numFmtId="44" fontId="1" fillId="0" borderId="0" applyFont="0" applyFill="0" applyBorder="0" applyAlignment="0" applyProtection="0"/>
    <xf numFmtId="44" fontId="9" fillId="0" borderId="0" applyFont="0" applyFill="0" applyBorder="0" applyAlignment="0" applyProtection="0"/>
  </cellStyleXfs>
  <cellXfs count="99">
    <xf numFmtId="0" fontId="0" fillId="0" borderId="0" xfId="0"/>
    <xf numFmtId="0" fontId="2" fillId="0" borderId="0" xfId="0" applyFont="1" applyAlignment="1">
      <alignment horizontal="center"/>
    </xf>
    <xf numFmtId="0" fontId="4" fillId="0" borderId="0" xfId="0" applyFont="1" applyAlignment="1">
      <alignment horizontal="center"/>
    </xf>
    <xf numFmtId="0" fontId="5" fillId="0" borderId="6" xfId="0" applyFont="1" applyBorder="1" applyAlignment="1">
      <alignment horizontal="left"/>
    </xf>
    <xf numFmtId="0" fontId="4" fillId="0" borderId="7" xfId="0" applyFont="1" applyBorder="1" applyAlignment="1">
      <alignment horizontal="center" vertical="center"/>
    </xf>
    <xf numFmtId="0" fontId="0" fillId="0" borderId="7" xfId="0" applyBorder="1"/>
    <xf numFmtId="0" fontId="5" fillId="0" borderId="2" xfId="0" applyFont="1" applyBorder="1"/>
    <xf numFmtId="0" fontId="0" fillId="0" borderId="10" xfId="0" applyBorder="1"/>
    <xf numFmtId="0" fontId="0" fillId="0" borderId="3" xfId="0" applyBorder="1"/>
    <xf numFmtId="0" fontId="0" fillId="0" borderId="6" xfId="0" applyBorder="1" applyAlignment="1">
      <alignment horizontal="left"/>
    </xf>
    <xf numFmtId="0" fontId="5" fillId="0" borderId="6" xfId="0" applyFont="1" applyBorder="1"/>
    <xf numFmtId="0" fontId="0" fillId="0" borderId="1" xfId="0" applyBorder="1"/>
    <xf numFmtId="0" fontId="5" fillId="0" borderId="1" xfId="0" applyFont="1" applyBorder="1"/>
    <xf numFmtId="0" fontId="5" fillId="0" borderId="6" xfId="0" applyFont="1" applyBorder="1" applyAlignment="1">
      <alignment horizontal="left" vertical="center"/>
    </xf>
    <xf numFmtId="0" fontId="5" fillId="0" borderId="1" xfId="0" applyFont="1" applyBorder="1" applyAlignment="1">
      <alignment vertical="center"/>
    </xf>
    <xf numFmtId="0" fontId="5" fillId="0" borderId="2" xfId="0" applyFont="1" applyBorder="1" applyAlignment="1">
      <alignment horizontal="left"/>
    </xf>
    <xf numFmtId="0" fontId="5" fillId="0" borderId="16" xfId="0" applyFont="1" applyBorder="1" applyAlignment="1">
      <alignment horizontal="left"/>
    </xf>
    <xf numFmtId="0" fontId="0" fillId="0" borderId="17" xfId="0" applyBorder="1"/>
    <xf numFmtId="0" fontId="5" fillId="0" borderId="16" xfId="0" applyFont="1" applyBorder="1"/>
    <xf numFmtId="0" fontId="0" fillId="0" borderId="18" xfId="0" applyBorder="1"/>
    <xf numFmtId="0" fontId="5" fillId="0" borderId="18" xfId="0" applyFont="1" applyBorder="1"/>
    <xf numFmtId="0" fontId="0" fillId="0" borderId="0" xfId="0" applyAlignment="1">
      <alignment horizontal="left"/>
    </xf>
    <xf numFmtId="2" fontId="7" fillId="2" borderId="1" xfId="0" applyNumberFormat="1" applyFont="1" applyFill="1" applyBorder="1" applyAlignment="1">
      <alignment horizontal="center" vertical="center"/>
    </xf>
    <xf numFmtId="0" fontId="7" fillId="2" borderId="1" xfId="0" applyFont="1" applyFill="1" applyBorder="1" applyAlignment="1">
      <alignment horizontal="center" vertical="center"/>
    </xf>
    <xf numFmtId="1" fontId="7" fillId="3" borderId="1" xfId="0" applyNumberFormat="1" applyFont="1" applyFill="1" applyBorder="1" applyAlignment="1">
      <alignment horizontal="center" vertical="center"/>
    </xf>
    <xf numFmtId="0" fontId="7" fillId="3" borderId="1" xfId="0" applyFont="1" applyFill="1" applyBorder="1" applyAlignment="1">
      <alignment horizontal="center" vertical="center"/>
    </xf>
    <xf numFmtId="0" fontId="7" fillId="4" borderId="1" xfId="0" applyFont="1" applyFill="1" applyBorder="1" applyAlignment="1">
      <alignment horizontal="center" vertical="center"/>
    </xf>
    <xf numFmtId="164" fontId="7" fillId="3" borderId="1" xfId="1" applyNumberFormat="1" applyFont="1" applyFill="1" applyBorder="1" applyAlignment="1">
      <alignment horizontal="center" vertical="center"/>
    </xf>
    <xf numFmtId="164" fontId="7" fillId="2" borderId="1" xfId="1" applyNumberFormat="1" applyFont="1" applyFill="1" applyBorder="1" applyAlignment="1">
      <alignment horizontal="center" vertical="center"/>
    </xf>
    <xf numFmtId="44" fontId="7" fillId="2" borderId="1" xfId="1" applyFont="1" applyFill="1" applyBorder="1" applyAlignment="1">
      <alignment horizontal="center" vertical="center"/>
    </xf>
    <xf numFmtId="0" fontId="0" fillId="0" borderId="1" xfId="0" applyBorder="1" applyAlignment="1">
      <alignment horizontal="center" vertical="center"/>
    </xf>
    <xf numFmtId="164" fontId="0" fillId="0" borderId="1" xfId="1" applyNumberFormat="1" applyFont="1" applyBorder="1" applyAlignment="1">
      <alignment horizontal="center" vertical="center"/>
    </xf>
    <xf numFmtId="164" fontId="0" fillId="0" borderId="1" xfId="0" applyNumberFormat="1" applyBorder="1" applyAlignment="1">
      <alignment horizontal="center" vertical="center"/>
    </xf>
    <xf numFmtId="0" fontId="0" fillId="0" borderId="0" xfId="0" applyAlignment="1">
      <alignment horizontal="center" vertical="center"/>
    </xf>
    <xf numFmtId="164" fontId="0" fillId="0" borderId="0" xfId="1" applyNumberFormat="1" applyFont="1"/>
    <xf numFmtId="164" fontId="0" fillId="0" borderId="0" xfId="0" applyNumberFormat="1"/>
    <xf numFmtId="0" fontId="0" fillId="0" borderId="0" xfId="0" applyAlignment="1">
      <alignment horizontal="center"/>
    </xf>
    <xf numFmtId="1" fontId="0" fillId="0" borderId="1" xfId="0" applyNumberFormat="1" applyBorder="1" applyAlignment="1">
      <alignment horizontal="center" vertical="center"/>
    </xf>
    <xf numFmtId="164" fontId="0" fillId="0" borderId="1" xfId="2" applyNumberFormat="1" applyFont="1" applyBorder="1" applyAlignment="1">
      <alignment horizontal="center" vertical="center"/>
    </xf>
    <xf numFmtId="1" fontId="10" fillId="0" borderId="0" xfId="0" applyNumberFormat="1" applyFont="1"/>
    <xf numFmtId="1" fontId="0" fillId="0" borderId="1" xfId="0" applyNumberFormat="1" applyBorder="1"/>
    <xf numFmtId="1" fontId="7" fillId="2" borderId="1" xfId="1" applyNumberFormat="1" applyFont="1" applyFill="1" applyBorder="1" applyAlignment="1">
      <alignment horizontal="center" vertical="center"/>
    </xf>
    <xf numFmtId="1" fontId="0" fillId="0" borderId="1" xfId="1" applyNumberFormat="1" applyFont="1" applyBorder="1" applyAlignment="1">
      <alignment horizontal="center" vertical="center"/>
    </xf>
    <xf numFmtId="1" fontId="0" fillId="0" borderId="0" xfId="0" applyNumberFormat="1"/>
    <xf numFmtId="0" fontId="0" fillId="5" borderId="1" xfId="0" applyFill="1" applyBorder="1" applyAlignment="1">
      <alignment horizontal="center" vertical="center"/>
    </xf>
    <xf numFmtId="0" fontId="0" fillId="5" borderId="1" xfId="0" applyFill="1" applyBorder="1"/>
    <xf numFmtId="1" fontId="11" fillId="0" borderId="0" xfId="0" applyNumberFormat="1" applyFont="1" applyAlignment="1">
      <alignment horizontal="center" vertical="center"/>
    </xf>
    <xf numFmtId="1" fontId="0" fillId="0" borderId="0" xfId="0" applyNumberFormat="1" applyAlignment="1">
      <alignment horizontal="center" vertical="center"/>
    </xf>
    <xf numFmtId="164" fontId="0" fillId="0" borderId="0" xfId="1" applyNumberFormat="1" applyFont="1" applyAlignment="1">
      <alignment horizontal="center" vertical="center"/>
    </xf>
    <xf numFmtId="164" fontId="11" fillId="0" borderId="0" xfId="2" applyNumberFormat="1" applyFont="1" applyAlignment="1">
      <alignment horizontal="center" vertical="center"/>
    </xf>
    <xf numFmtId="0" fontId="7" fillId="2" borderId="6" xfId="0" applyFont="1" applyFill="1" applyBorder="1" applyAlignment="1">
      <alignment horizontal="center" vertical="center"/>
    </xf>
    <xf numFmtId="0" fontId="12" fillId="0" borderId="6" xfId="0" applyFont="1" applyBorder="1" applyAlignment="1">
      <alignment horizontal="right" vertical="center"/>
    </xf>
    <xf numFmtId="0" fontId="14" fillId="0" borderId="16" xfId="0" applyFont="1" applyBorder="1" applyAlignment="1">
      <alignment horizontal="right" vertical="center"/>
    </xf>
    <xf numFmtId="164" fontId="0" fillId="0" borderId="1" xfId="1" applyNumberFormat="1" applyFont="1" applyFill="1" applyBorder="1" applyAlignment="1">
      <alignment horizontal="center" vertical="center"/>
    </xf>
    <xf numFmtId="0" fontId="0" fillId="0" borderId="8" xfId="0" applyBorder="1" applyAlignment="1">
      <alignment horizontal="center"/>
    </xf>
    <xf numFmtId="0" fontId="0" fillId="0" borderId="12" xfId="0" applyBorder="1" applyAlignment="1">
      <alignment horizontal="center"/>
    </xf>
    <xf numFmtId="0" fontId="3" fillId="0" borderId="13" xfId="0" applyFont="1" applyBorder="1" applyAlignment="1">
      <alignment horizontal="center" vertical="center"/>
    </xf>
    <xf numFmtId="0" fontId="3" fillId="0" borderId="14" xfId="0" applyFont="1" applyBorder="1" applyAlignment="1">
      <alignment horizontal="center" vertical="center"/>
    </xf>
    <xf numFmtId="0" fontId="3" fillId="0" borderId="15" xfId="0" applyFont="1" applyBorder="1" applyAlignment="1">
      <alignment horizontal="center" vertical="center"/>
    </xf>
    <xf numFmtId="0" fontId="2" fillId="0" borderId="1" xfId="0" applyFont="1" applyBorder="1" applyAlignment="1">
      <alignment horizontal="center"/>
    </xf>
    <xf numFmtId="0" fontId="3" fillId="0" borderId="2" xfId="0" applyFont="1" applyBorder="1" applyAlignment="1">
      <alignment horizontal="center" vertical="center"/>
    </xf>
    <xf numFmtId="0" fontId="3" fillId="0" borderId="3" xfId="0" applyFont="1" applyBorder="1" applyAlignment="1">
      <alignment horizontal="center" vertical="center"/>
    </xf>
    <xf numFmtId="0" fontId="3" fillId="0" borderId="4" xfId="0" applyFont="1" applyBorder="1" applyAlignment="1">
      <alignment horizontal="center" vertical="center"/>
    </xf>
    <xf numFmtId="0" fontId="3" fillId="0" borderId="0" xfId="0" applyFont="1" applyAlignment="1">
      <alignment horizontal="center" vertical="center"/>
    </xf>
    <xf numFmtId="0" fontId="3" fillId="0" borderId="5" xfId="0" applyFont="1" applyBorder="1" applyAlignment="1">
      <alignment horizontal="center" vertical="center"/>
    </xf>
    <xf numFmtId="0" fontId="4" fillId="0" borderId="8" xfId="0" applyFont="1" applyBorder="1" applyAlignment="1">
      <alignment horizontal="center" vertical="top"/>
    </xf>
    <xf numFmtId="0" fontId="4" fillId="0" borderId="9" xfId="0" applyFont="1" applyBorder="1" applyAlignment="1">
      <alignment horizontal="center" vertical="top"/>
    </xf>
    <xf numFmtId="0" fontId="4" fillId="0" borderId="1" xfId="0" applyFont="1" applyBorder="1" applyAlignment="1">
      <alignment horizontal="center" vertical="center"/>
    </xf>
    <xf numFmtId="0" fontId="4" fillId="0" borderId="7" xfId="0" applyFont="1" applyBorder="1" applyAlignment="1">
      <alignment horizontal="center" vertical="center"/>
    </xf>
    <xf numFmtId="0" fontId="5" fillId="0" borderId="8" xfId="0" applyFont="1" applyBorder="1" applyAlignment="1">
      <alignment horizontal="left"/>
    </xf>
    <xf numFmtId="0" fontId="5" fillId="0" borderId="11" xfId="0" applyFont="1" applyBorder="1" applyAlignment="1">
      <alignment horizontal="left"/>
    </xf>
    <xf numFmtId="0" fontId="6" fillId="0" borderId="21" xfId="0" applyFont="1" applyBorder="1" applyAlignment="1">
      <alignment horizontal="center"/>
    </xf>
    <xf numFmtId="0" fontId="6" fillId="0" borderId="22" xfId="0" applyFont="1" applyBorder="1" applyAlignment="1">
      <alignment horizontal="center"/>
    </xf>
    <xf numFmtId="0" fontId="6" fillId="0" borderId="23" xfId="0" applyFont="1" applyBorder="1" applyAlignment="1">
      <alignment horizontal="center"/>
    </xf>
    <xf numFmtId="0" fontId="7" fillId="2" borderId="1" xfId="0" applyFont="1" applyFill="1" applyBorder="1" applyAlignment="1">
      <alignment horizontal="center" vertical="center"/>
    </xf>
    <xf numFmtId="0" fontId="7" fillId="2" borderId="7" xfId="0" applyFont="1" applyFill="1" applyBorder="1" applyAlignment="1">
      <alignment horizontal="center" vertical="center"/>
    </xf>
    <xf numFmtId="0" fontId="13" fillId="0" borderId="1" xfId="0" applyFont="1" applyBorder="1" applyAlignment="1">
      <alignment horizontal="center" vertical="center"/>
    </xf>
    <xf numFmtId="1" fontId="13" fillId="0" borderId="1" xfId="0" applyNumberFormat="1" applyFont="1" applyBorder="1" applyAlignment="1">
      <alignment horizontal="center" vertical="center"/>
    </xf>
    <xf numFmtId="164" fontId="13" fillId="0" borderId="1" xfId="2" applyNumberFormat="1" applyFont="1" applyBorder="1" applyAlignment="1">
      <alignment horizontal="center" vertical="center"/>
    </xf>
    <xf numFmtId="164" fontId="13" fillId="0" borderId="7" xfId="2" applyNumberFormat="1" applyFont="1" applyBorder="1" applyAlignment="1">
      <alignment horizontal="center" vertical="center"/>
    </xf>
    <xf numFmtId="0" fontId="13" fillId="0" borderId="1" xfId="0" applyFont="1" applyBorder="1" applyAlignment="1">
      <alignment horizontal="center"/>
    </xf>
    <xf numFmtId="1" fontId="13" fillId="0" borderId="1" xfId="0" applyNumberFormat="1" applyFont="1" applyBorder="1" applyAlignment="1">
      <alignment horizontal="center"/>
    </xf>
    <xf numFmtId="164" fontId="13" fillId="0" borderId="1" xfId="2" applyNumberFormat="1" applyFont="1" applyBorder="1" applyAlignment="1">
      <alignment horizontal="center"/>
    </xf>
    <xf numFmtId="164" fontId="13" fillId="0" borderId="7" xfId="2" applyNumberFormat="1" applyFont="1" applyBorder="1" applyAlignment="1">
      <alignment horizontal="center"/>
    </xf>
    <xf numFmtId="0" fontId="14" fillId="0" borderId="18" xfId="0" applyFont="1" applyBorder="1" applyAlignment="1">
      <alignment horizontal="center"/>
    </xf>
    <xf numFmtId="1" fontId="14" fillId="0" borderId="18" xfId="0" applyNumberFormat="1" applyFont="1" applyBorder="1" applyAlignment="1">
      <alignment horizontal="center"/>
    </xf>
    <xf numFmtId="164" fontId="14" fillId="0" borderId="18" xfId="2" applyNumberFormat="1" applyFont="1" applyBorder="1" applyAlignment="1">
      <alignment horizontal="center"/>
    </xf>
    <xf numFmtId="164" fontId="14" fillId="0" borderId="17" xfId="2" applyNumberFormat="1" applyFont="1" applyBorder="1" applyAlignment="1">
      <alignment horizontal="center"/>
    </xf>
    <xf numFmtId="0" fontId="13" fillId="0" borderId="24" xfId="0" applyFont="1" applyBorder="1" applyAlignment="1">
      <alignment horizontal="center"/>
    </xf>
    <xf numFmtId="0" fontId="13" fillId="0" borderId="11" xfId="0" applyFont="1" applyBorder="1" applyAlignment="1">
      <alignment horizontal="center"/>
    </xf>
    <xf numFmtId="1" fontId="13" fillId="0" borderId="24" xfId="0" applyNumberFormat="1" applyFont="1" applyBorder="1" applyAlignment="1">
      <alignment horizontal="center"/>
    </xf>
    <xf numFmtId="1" fontId="13" fillId="0" borderId="11" xfId="0" applyNumberFormat="1" applyFont="1" applyBorder="1" applyAlignment="1">
      <alignment horizontal="center"/>
    </xf>
    <xf numFmtId="164" fontId="13" fillId="0" borderId="24" xfId="2" applyNumberFormat="1" applyFont="1" applyBorder="1" applyAlignment="1">
      <alignment horizontal="center"/>
    </xf>
    <xf numFmtId="164" fontId="13" fillId="0" borderId="12" xfId="2" applyNumberFormat="1" applyFont="1" applyBorder="1" applyAlignment="1">
      <alignment horizontal="center"/>
    </xf>
    <xf numFmtId="0" fontId="6" fillId="0" borderId="1" xfId="0" applyFont="1" applyBorder="1" applyAlignment="1">
      <alignment horizontal="center" vertical="center"/>
    </xf>
    <xf numFmtId="0" fontId="0" fillId="0" borderId="1" xfId="0" applyBorder="1" applyAlignment="1">
      <alignment horizontal="center" vertical="center"/>
    </xf>
    <xf numFmtId="0" fontId="0" fillId="0" borderId="19" xfId="0" applyBorder="1" applyAlignment="1">
      <alignment horizontal="center" vertical="center"/>
    </xf>
    <xf numFmtId="0" fontId="0" fillId="0" borderId="20" xfId="0" applyBorder="1" applyAlignment="1">
      <alignment horizontal="center" vertical="center"/>
    </xf>
    <xf numFmtId="0" fontId="0" fillId="0" borderId="10" xfId="0" applyBorder="1" applyAlignment="1">
      <alignment horizontal="center" vertical="center"/>
    </xf>
  </cellXfs>
  <cellStyles count="3">
    <cellStyle name="Currency" xfId="2" builtinId="4"/>
    <cellStyle name="Currency 2" xfId="1" xr:uid="{DC0C9D95-66BC-4C18-908F-B962DBAF4E1D}"/>
    <cellStyle name="Normal" xfId="0" builtinId="0"/>
  </cellStyles>
  <dxfs count="0"/>
  <tableStyles count="0" defaultTableStyle="TableStyleMedium2" defaultPivotStyle="PivotStyleLight16"/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8" Type="http://schemas.openxmlformats.org/officeDocument/2006/relationships/worksheet" Target="worksheets/sheet8.xml"/><Relationship Id="rId13" Type="http://schemas.openxmlformats.org/officeDocument/2006/relationships/externalLink" Target="externalLinks/externalLink1.xml"/><Relationship Id="rId18" Type="http://schemas.microsoft.com/office/2020/07/relationships/rdRichValueWebImage" Target="richData/rdRichValueWebImage.xml"/><Relationship Id="rId26" Type="http://schemas.openxmlformats.org/officeDocument/2006/relationships/customXml" Target="../customXml/item3.xml"/><Relationship Id="rId3" Type="http://schemas.openxmlformats.org/officeDocument/2006/relationships/worksheet" Target="worksheets/sheet3.xml"/><Relationship Id="rId21" Type="http://schemas.microsoft.com/office/2017/06/relationships/rdRichValueStructure" Target="richData/rdrichvaluestructure.xml"/><Relationship Id="rId7" Type="http://schemas.openxmlformats.org/officeDocument/2006/relationships/worksheet" Target="worksheets/sheet7.xml"/><Relationship Id="rId12" Type="http://schemas.openxmlformats.org/officeDocument/2006/relationships/worksheet" Target="worksheets/sheet12.xml"/><Relationship Id="rId17" Type="http://schemas.openxmlformats.org/officeDocument/2006/relationships/sheetMetadata" Target="metadata.xml"/><Relationship Id="rId25" Type="http://schemas.openxmlformats.org/officeDocument/2006/relationships/customXml" Target="../customXml/item2.xml"/><Relationship Id="rId2" Type="http://schemas.openxmlformats.org/officeDocument/2006/relationships/worksheet" Target="worksheets/sheet2.xml"/><Relationship Id="rId16" Type="http://schemas.openxmlformats.org/officeDocument/2006/relationships/sharedStrings" Target="sharedStrings.xml"/><Relationship Id="rId20" Type="http://schemas.microsoft.com/office/2017/06/relationships/rdRichValue" Target="richData/rdrichvalue.xml"/><Relationship Id="rId1" Type="http://schemas.openxmlformats.org/officeDocument/2006/relationships/worksheet" Target="worksheets/sheet1.xml"/><Relationship Id="rId6" Type="http://schemas.openxmlformats.org/officeDocument/2006/relationships/worksheet" Target="worksheets/sheet6.xml"/><Relationship Id="rId11" Type="http://schemas.openxmlformats.org/officeDocument/2006/relationships/worksheet" Target="worksheets/sheet11.xml"/><Relationship Id="rId24" Type="http://schemas.openxmlformats.org/officeDocument/2006/relationships/customXml" Target="../customXml/item1.xml"/><Relationship Id="rId5" Type="http://schemas.openxmlformats.org/officeDocument/2006/relationships/worksheet" Target="worksheets/sheet5.xml"/><Relationship Id="rId15" Type="http://schemas.openxmlformats.org/officeDocument/2006/relationships/styles" Target="styles.xml"/><Relationship Id="rId23" Type="http://schemas.openxmlformats.org/officeDocument/2006/relationships/calcChain" Target="calcChain.xml"/><Relationship Id="rId10" Type="http://schemas.openxmlformats.org/officeDocument/2006/relationships/worksheet" Target="worksheets/sheet10.xml"/><Relationship Id="rId19" Type="http://schemas.microsoft.com/office/2022/10/relationships/richValueRel" Target="richData/richValueRel.xml"/><Relationship Id="rId4" Type="http://schemas.openxmlformats.org/officeDocument/2006/relationships/worksheet" Target="worksheets/sheet4.xml"/><Relationship Id="rId9" Type="http://schemas.openxmlformats.org/officeDocument/2006/relationships/worksheet" Target="worksheets/sheet9.xml"/><Relationship Id="rId14" Type="http://schemas.openxmlformats.org/officeDocument/2006/relationships/theme" Target="theme/theme1.xml"/><Relationship Id="rId22" Type="http://schemas.microsoft.com/office/2017/06/relationships/rdRichValueTypes" Target="richData/rdRichValueTypes.xml"/></Relationships>
</file>

<file path=xl/drawings/drawing1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101600</xdr:colOff>
      <xdr:row>7</xdr:row>
      <xdr:rowOff>482600</xdr:rowOff>
    </xdr:from>
    <xdr:to>
      <xdr:col>3</xdr:col>
      <xdr:colOff>904240</xdr:colOff>
      <xdr:row>7</xdr:row>
      <xdr:rowOff>673100</xdr:rowOff>
    </xdr:to>
    <xdr:cxnSp macro="">
      <xdr:nvCxnSpPr>
        <xdr:cNvPr id="2" name="Connector: Elbow 1">
          <a:extLst>
            <a:ext uri="{FF2B5EF4-FFF2-40B4-BE49-F238E27FC236}">
              <a16:creationId xmlns:a16="http://schemas.microsoft.com/office/drawing/2014/main" id="{D848F022-B192-4569-BAAB-3BD07E98B298}"/>
            </a:ext>
          </a:extLst>
        </xdr:cNvPr>
        <xdr:cNvCxnSpPr/>
      </xdr:nvCxnSpPr>
      <xdr:spPr>
        <a:xfrm>
          <a:off x="5635625" y="3101975"/>
          <a:ext cx="802640" cy="190500"/>
        </a:xfrm>
        <a:prstGeom prst="bentConnector3">
          <a:avLst/>
        </a:prstGeom>
        <a:ln>
          <a:tailEnd type="triangle"/>
        </a:ln>
      </xdr:spPr>
      <xdr:style>
        <a:lnRef idx="3">
          <a:schemeClr val="dk1"/>
        </a:lnRef>
        <a:fillRef idx="0">
          <a:schemeClr val="dk1"/>
        </a:fillRef>
        <a:effectRef idx="2">
          <a:schemeClr val="dk1"/>
        </a:effectRef>
        <a:fontRef idx="minor">
          <a:schemeClr val="tx1"/>
        </a:fontRef>
      </xdr:style>
    </xdr:cxnSp>
    <xdr:clientData/>
  </xdr:twoCellAnchor>
  <xdr:twoCellAnchor>
    <xdr:from>
      <xdr:col>4</xdr:col>
      <xdr:colOff>2336800</xdr:colOff>
      <xdr:row>2</xdr:row>
      <xdr:rowOff>158750</xdr:rowOff>
    </xdr:from>
    <xdr:to>
      <xdr:col>4</xdr:col>
      <xdr:colOff>2885440</xdr:colOff>
      <xdr:row>2</xdr:row>
      <xdr:rowOff>317500</xdr:rowOff>
    </xdr:to>
    <xdr:cxnSp macro="">
      <xdr:nvCxnSpPr>
        <xdr:cNvPr id="3" name="Connector: Elbow 2">
          <a:extLst>
            <a:ext uri="{FF2B5EF4-FFF2-40B4-BE49-F238E27FC236}">
              <a16:creationId xmlns:a16="http://schemas.microsoft.com/office/drawing/2014/main" id="{EA6FD46C-157D-4CA6-B32F-B39C631940EF}"/>
            </a:ext>
          </a:extLst>
        </xdr:cNvPr>
        <xdr:cNvCxnSpPr/>
      </xdr:nvCxnSpPr>
      <xdr:spPr>
        <a:xfrm>
          <a:off x="8804275" y="1016000"/>
          <a:ext cx="548640" cy="158750"/>
        </a:xfrm>
        <a:prstGeom prst="bentConnector3">
          <a:avLst>
            <a:gd name="adj1" fmla="val 47685"/>
          </a:avLst>
        </a:prstGeom>
        <a:ln>
          <a:tailEnd type="triangle"/>
        </a:ln>
      </xdr:spPr>
      <xdr:style>
        <a:lnRef idx="3">
          <a:schemeClr val="dk1"/>
        </a:lnRef>
        <a:fillRef idx="0">
          <a:schemeClr val="dk1"/>
        </a:fillRef>
        <a:effectRef idx="2">
          <a:schemeClr val="dk1"/>
        </a:effectRef>
        <a:fontRef idx="minor">
          <a:schemeClr val="tx1"/>
        </a:fontRef>
      </xdr:style>
    </xdr:cxnSp>
    <xdr:clientData/>
  </xdr:twoCellAnchor>
  <xdr:twoCellAnchor>
    <xdr:from>
      <xdr:col>5</xdr:col>
      <xdr:colOff>69850</xdr:colOff>
      <xdr:row>7</xdr:row>
      <xdr:rowOff>514350</xdr:rowOff>
    </xdr:from>
    <xdr:to>
      <xdr:col>5</xdr:col>
      <xdr:colOff>1885950</xdr:colOff>
      <xdr:row>7</xdr:row>
      <xdr:rowOff>609600</xdr:rowOff>
    </xdr:to>
    <xdr:cxnSp macro="">
      <xdr:nvCxnSpPr>
        <xdr:cNvPr id="4" name="Connector: Elbow 3">
          <a:extLst>
            <a:ext uri="{FF2B5EF4-FFF2-40B4-BE49-F238E27FC236}">
              <a16:creationId xmlns:a16="http://schemas.microsoft.com/office/drawing/2014/main" id="{4CBDCA04-226B-4803-92A4-29DEE328F237}"/>
            </a:ext>
          </a:extLst>
        </xdr:cNvPr>
        <xdr:cNvCxnSpPr/>
      </xdr:nvCxnSpPr>
      <xdr:spPr>
        <a:xfrm>
          <a:off x="9490075" y="3133725"/>
          <a:ext cx="1816100" cy="95250"/>
        </a:xfrm>
        <a:prstGeom prst="bentConnector3">
          <a:avLst/>
        </a:prstGeom>
        <a:ln>
          <a:tailEnd type="triangle"/>
        </a:ln>
      </xdr:spPr>
      <xdr:style>
        <a:lnRef idx="3">
          <a:schemeClr val="dk1"/>
        </a:lnRef>
        <a:fillRef idx="0">
          <a:schemeClr val="dk1"/>
        </a:fillRef>
        <a:effectRef idx="2">
          <a:schemeClr val="dk1"/>
        </a:effectRef>
        <a:fontRef idx="minor">
          <a:schemeClr val="tx1"/>
        </a:fontRef>
      </xdr:style>
    </xdr:cxnSp>
    <xdr:clientData/>
  </xdr:twoCellAnchor>
  <xdr:twoCellAnchor>
    <xdr:from>
      <xdr:col>7</xdr:col>
      <xdr:colOff>63500</xdr:colOff>
      <xdr:row>7</xdr:row>
      <xdr:rowOff>533400</xdr:rowOff>
    </xdr:from>
    <xdr:to>
      <xdr:col>7</xdr:col>
      <xdr:colOff>2440940</xdr:colOff>
      <xdr:row>7</xdr:row>
      <xdr:rowOff>679450</xdr:rowOff>
    </xdr:to>
    <xdr:cxnSp macro="">
      <xdr:nvCxnSpPr>
        <xdr:cNvPr id="5" name="Connector: Elbow 4">
          <a:extLst>
            <a:ext uri="{FF2B5EF4-FFF2-40B4-BE49-F238E27FC236}">
              <a16:creationId xmlns:a16="http://schemas.microsoft.com/office/drawing/2014/main" id="{2AC76378-3230-4463-BEFF-EE3C4D9FAD4A}"/>
            </a:ext>
          </a:extLst>
        </xdr:cNvPr>
        <xdr:cNvCxnSpPr/>
      </xdr:nvCxnSpPr>
      <xdr:spPr>
        <a:xfrm>
          <a:off x="12446000" y="3152775"/>
          <a:ext cx="2377440" cy="146050"/>
        </a:xfrm>
        <a:prstGeom prst="bentConnector3">
          <a:avLst/>
        </a:prstGeom>
        <a:ln>
          <a:tailEnd type="triangle"/>
        </a:ln>
      </xdr:spPr>
      <xdr:style>
        <a:lnRef idx="3">
          <a:schemeClr val="dk1"/>
        </a:lnRef>
        <a:fillRef idx="0">
          <a:schemeClr val="dk1"/>
        </a:fillRef>
        <a:effectRef idx="2">
          <a:schemeClr val="dk1"/>
        </a:effectRef>
        <a:fontRef idx="minor">
          <a:schemeClr val="tx1"/>
        </a:fontRef>
      </xdr:style>
    </xdr:cxnSp>
    <xdr:clientData/>
  </xdr:twoCellAnchor>
</xdr:wsDr>
</file>

<file path=xl/externalLinks/_rels/externalLink1.xml.rels><?xml version="1.0" encoding="UTF-8" standalone="yes"?>
<Relationships xmlns="http://schemas.openxmlformats.org/package/2006/relationships"><Relationship Id="rId2" Type="http://schemas.openxmlformats.org/officeDocument/2006/relationships/externalLinkPath" Target="file:///C:\Users\EmmaMcGreer\Downloads\AlefItemSearchSellingResults705.xls" TargetMode="External"/><Relationship Id="rId1" Type="http://schemas.openxmlformats.org/officeDocument/2006/relationships/externalLinkPath" Target="file:///C:\Users\EmmaMcGreer\Downloads\AlefItemSearchSellingResults705.xls" TargetMode="External"/></Relationships>
</file>

<file path=xl/externalLinks/externalLink1.xml><?xml version="1.0" encoding="utf-8"?>
<externalLink xmlns="http://schemas.openxmlformats.org/spreadsheetml/2006/main" xmlns:mc="http://schemas.openxmlformats.org/markup-compatibility/2006" xmlns:x14="http://schemas.microsoft.com/office/spreadsheetml/2009/9/main" xmlns:xxl21="http://schemas.microsoft.com/office/spreadsheetml/2021/extlinks2021" mc:Ignorable="x14 xxl21">
  <externalBook xmlns:r="http://schemas.openxmlformats.org/officeDocument/2006/relationships" r:id="rId1">
    <xxl21:alternateUrls>
      <xxl21:absoluteUrl r:id="rId2"/>
    </xxl21:alternateUrls>
    <sheetNames>
      <sheetName val="AlefItemSearchSellingResults"/>
    </sheetNames>
    <sheetDataSet>
      <sheetData sheetId="0">
        <row r="1">
          <cell r="A1" t="str">
            <v>Cat #</v>
          </cell>
          <cell r="F1" t="str">
            <v>Case Pack</v>
          </cell>
          <cell r="U1" t="str">
            <v>UPC Code</v>
          </cell>
        </row>
        <row r="2">
          <cell r="A2" t="str">
            <v>60393</v>
          </cell>
          <cell r="F2">
            <v>60</v>
          </cell>
          <cell r="U2" t="str">
            <v>802141603931</v>
          </cell>
        </row>
        <row r="3">
          <cell r="A3" t="str">
            <v>60389</v>
          </cell>
          <cell r="F3">
            <v>70</v>
          </cell>
          <cell r="U3" t="str">
            <v>802141603894</v>
          </cell>
        </row>
        <row r="4">
          <cell r="A4" t="str">
            <v>60390</v>
          </cell>
          <cell r="F4">
            <v>50</v>
          </cell>
          <cell r="U4" t="str">
            <v>802141603900</v>
          </cell>
        </row>
        <row r="5">
          <cell r="A5" t="str">
            <v>60392</v>
          </cell>
          <cell r="F5">
            <v>15</v>
          </cell>
          <cell r="U5" t="str">
            <v>802141603924</v>
          </cell>
        </row>
        <row r="6">
          <cell r="A6" t="str">
            <v>60388</v>
          </cell>
          <cell r="F6">
            <v>25</v>
          </cell>
          <cell r="U6" t="str">
            <v>802141603887</v>
          </cell>
        </row>
        <row r="7">
          <cell r="A7" t="str">
            <v>60391</v>
          </cell>
          <cell r="F7">
            <v>20</v>
          </cell>
          <cell r="U7" t="str">
            <v>802141603917</v>
          </cell>
        </row>
      </sheetData>
    </sheetDataSet>
  </externalBook>
</externalLink>
</file>

<file path=xl/richData/_rels/rdRichValueWebImage.xml.rels><?xml version="1.0" encoding="UTF-8" standalone="yes"?>
<Relationships xmlns="http://schemas.openxmlformats.org/package/2006/relationships"><Relationship Id="rId117" Type="http://schemas.openxmlformats.org/officeDocument/2006/relationships/image" Target="../media/image57.nl"/><Relationship Id="rId21" Type="http://schemas.openxmlformats.org/officeDocument/2006/relationships/hyperlink" Target="https://3694911.app.netsuite.com/core/media/media.nl?id=71430&amp;c=3694911&amp;h=krdB--w1AQqg5pasuagXITZL7mwpDXXrz4J1XMiR_eHC_gQz" TargetMode="External"/><Relationship Id="rId324" Type="http://schemas.openxmlformats.org/officeDocument/2006/relationships/hyperlink" Target="https://3694911.app.netsuite.com/core/media/media.nl?id=36608&amp;c=3694911&amp;h=YtX456oYJJS2Gmwir8GsBVBjmhCSqlQfDqempz7rASQYoQ22" TargetMode="External"/><Relationship Id="rId531" Type="http://schemas.openxmlformats.org/officeDocument/2006/relationships/image" Target="../media/image264.nl"/><Relationship Id="rId170" Type="http://schemas.openxmlformats.org/officeDocument/2006/relationships/hyperlink" Target="https://3694911.app.netsuite.com/core/media/media.nl?id=43801&amp;c=3694911&amp;h=LGSank8I97ZVx68zdcnK610A9X_xezEeNEPxoT91ooJlZG6d" TargetMode="External"/><Relationship Id="rId268" Type="http://schemas.openxmlformats.org/officeDocument/2006/relationships/hyperlink" Target="https://3694911.app.netsuite.com/core/media/media.nl?id=22392&amp;c=3694911&amp;h=hHoF6TTjrImQpcu-eFpgiYI7j1VDGwNOofqYP0mOiT-q3HcV" TargetMode="External"/><Relationship Id="rId475" Type="http://schemas.openxmlformats.org/officeDocument/2006/relationships/image" Target="../media/image236.nl"/><Relationship Id="rId32" Type="http://schemas.openxmlformats.org/officeDocument/2006/relationships/image" Target="../media/image16.nl"/><Relationship Id="rId128" Type="http://schemas.openxmlformats.org/officeDocument/2006/relationships/hyperlink" Target="https://3694911.app.netsuite.com/core/media/media.nl?id=24075&amp;c=3694911&amp;h=36K_bmsk4EuLiHbvBKX26520nGPeN8LRHdKp6Un5MgXngAoK" TargetMode="External"/><Relationship Id="rId335" Type="http://schemas.openxmlformats.org/officeDocument/2006/relationships/image" Target="../media/image166.nl"/><Relationship Id="rId542" Type="http://schemas.openxmlformats.org/officeDocument/2006/relationships/hyperlink" Target="https://3694911.app.netsuite.com/core/media/media.nl?id=36893&amp;c=3694911&amp;h=GkpFke0o9Aj1kKjc0Gn06zLcirHYFLcYjSG0KA3ce7wW5NLa" TargetMode="External"/><Relationship Id="rId181" Type="http://schemas.openxmlformats.org/officeDocument/2006/relationships/image" Target="../media/image89.nl"/><Relationship Id="rId402" Type="http://schemas.openxmlformats.org/officeDocument/2006/relationships/hyperlink" Target="https://3694911.app.netsuite.com/core/media/media.nl?id=69808&amp;c=3694911&amp;h=lR0dKgD3B8E-OSfRs3SMII28KmP09bnGsQUwrlVONyooe3AW" TargetMode="External"/><Relationship Id="rId279" Type="http://schemas.openxmlformats.org/officeDocument/2006/relationships/image" Target="../media/image138.nl"/><Relationship Id="rId486" Type="http://schemas.openxmlformats.org/officeDocument/2006/relationships/hyperlink" Target="https://3694911.app.netsuite.com/core/media/media.nl?id=23247&amp;c=3694911&amp;h=wfHlzmEGgYUYnAE8LGNy20oKeji2WbAQHOwy920klzJ-PEfI" TargetMode="External"/><Relationship Id="rId43" Type="http://schemas.openxmlformats.org/officeDocument/2006/relationships/hyperlink" Target="https://3694911.app.netsuite.com/core/media/media.nl?id=23592&amp;c=3694911&amp;h=3ZqiVWfnO2Zgq4ok8HZnwGMz840OLnK9sOz4YgqUoGGJSD_7" TargetMode="External"/><Relationship Id="rId139" Type="http://schemas.openxmlformats.org/officeDocument/2006/relationships/image" Target="../media/image68.nl"/><Relationship Id="rId346" Type="http://schemas.openxmlformats.org/officeDocument/2006/relationships/hyperlink" Target="https://3694911.app.netsuite.com/core/media/media.nl?id=40451&amp;c=3694911&amp;h=2AoEjVoqvC37dthOEtuqzSevi6flpLqFiY7S7aw_TiQBpqA-" TargetMode="External"/><Relationship Id="rId553" Type="http://schemas.openxmlformats.org/officeDocument/2006/relationships/image" Target="../media/image275.nl"/><Relationship Id="rId192" Type="http://schemas.openxmlformats.org/officeDocument/2006/relationships/hyperlink" Target="https://3694911.app.netsuite.com/core/media/media.nl?id=25511&amp;c=3694911&amp;h=-4f5i32S3MgWbiU6TgmmHp66e5lMqnJqVPq5HjJ-K1vNa6dR" TargetMode="External"/><Relationship Id="rId206" Type="http://schemas.openxmlformats.org/officeDocument/2006/relationships/hyperlink" Target="https://3694911.app.netsuite.com/core/media/media.nl?id=36466&amp;c=3694911&amp;h=VNQ0yZ0A1K6A51SUVkfZn9T9dz9erGgMaiTLIyExqpknDG8Q" TargetMode="External"/><Relationship Id="rId413" Type="http://schemas.openxmlformats.org/officeDocument/2006/relationships/image" Target="../media/image205.nl"/><Relationship Id="rId497" Type="http://schemas.openxmlformats.org/officeDocument/2006/relationships/image" Target="../media/image247.nl"/><Relationship Id="rId357" Type="http://schemas.openxmlformats.org/officeDocument/2006/relationships/image" Target="../media/image177.nl"/><Relationship Id="rId54" Type="http://schemas.openxmlformats.org/officeDocument/2006/relationships/image" Target="../media/image27.nl"/><Relationship Id="rId217" Type="http://schemas.openxmlformats.org/officeDocument/2006/relationships/image" Target="../media/image107.nl"/><Relationship Id="rId564" Type="http://schemas.openxmlformats.org/officeDocument/2006/relationships/hyperlink" Target="https://3694911.app.netsuite.com/core/media/media.nl?id=19362&amp;c=3694911&amp;h=cXLg9X278r8eBfOiBQwXSSChi-Lwt1Ahl53hRyFkEcdcS2wW" TargetMode="External"/><Relationship Id="rId424" Type="http://schemas.openxmlformats.org/officeDocument/2006/relationships/hyperlink" Target="https://3694911.app.netsuite.com/core/media/media.nl?id=40833&amp;c=3694911&amp;h=0FX2RPhNhpB5ispKM6dazF14aydvuHFU8TX6m3vfvwHb3Jd9" TargetMode="External"/><Relationship Id="rId270" Type="http://schemas.openxmlformats.org/officeDocument/2006/relationships/hyperlink" Target="https://3694911.app.netsuite.com/core/media/media.nl?id=22391&amp;c=3694911&amp;h=W9LgyLZd3TfNmLxd4YMir6yOnjFsCY5E_okfD6utcrc1Qk-Z" TargetMode="External"/><Relationship Id="rId65" Type="http://schemas.openxmlformats.org/officeDocument/2006/relationships/hyperlink" Target="https://3694911.app.netsuite.com/core/media/media.nl?id=29142&amp;c=3694911&amp;h=VSsBXeoqVMO_wPGFUJs37y1OJhG-OmI5ng5DMza6DMmj_AT5" TargetMode="External"/><Relationship Id="rId130" Type="http://schemas.openxmlformats.org/officeDocument/2006/relationships/hyperlink" Target="https://3694911.app.netsuite.com/core/media/media.nl?id=66159&amp;c=3694911&amp;h=CySeB47xxOzjYCW1uHVFzCWT_o6CNR0zfbjif_XZhucusf12" TargetMode="External"/><Relationship Id="rId368" Type="http://schemas.openxmlformats.org/officeDocument/2006/relationships/hyperlink" Target="https://3694911.app.netsuite.com/core/media/media.nl?id=23752&amp;c=3694911&amp;h=ZfNuG7raB91MYPXs1qzBMJNopmpcq9vaeE4DarD9ObDQMI3R" TargetMode="External"/><Relationship Id="rId228" Type="http://schemas.openxmlformats.org/officeDocument/2006/relationships/hyperlink" Target="https://3694911.app.netsuite.com/core/media/media.nl?id=29414&amp;c=3694911&amp;h=bU_GZdpaxK9EuVn9p-WZsqu92n5KYUQf_BvfARLBwa2ftzNK" TargetMode="External"/><Relationship Id="rId435" Type="http://schemas.openxmlformats.org/officeDocument/2006/relationships/image" Target="../media/image216.nl"/><Relationship Id="rId281" Type="http://schemas.openxmlformats.org/officeDocument/2006/relationships/image" Target="../media/image139.nl"/><Relationship Id="rId337" Type="http://schemas.openxmlformats.org/officeDocument/2006/relationships/image" Target="../media/image167.nl"/><Relationship Id="rId502" Type="http://schemas.openxmlformats.org/officeDocument/2006/relationships/hyperlink" Target="https://3694911.app.netsuite.com/core/media/media.nl?id=23949&amp;c=3694911&amp;h=2XnlzBkPMJEdn635p3NzSUm7N_e74a7WSCcJVdSQIYZRzdKu" TargetMode="External"/><Relationship Id="rId34" Type="http://schemas.openxmlformats.org/officeDocument/2006/relationships/image" Target="../media/image17.nl"/><Relationship Id="rId76" Type="http://schemas.openxmlformats.org/officeDocument/2006/relationships/hyperlink" Target="https://3694911.app.netsuite.com/core/media/media.nl?id=43783&amp;c=3694911&amp;h=GaxXe1GXZMqgFVLzr0rpQtEZ__Rupsu-XrURp3gFXNCRCnB9" TargetMode="External"/><Relationship Id="rId141" Type="http://schemas.openxmlformats.org/officeDocument/2006/relationships/image" Target="../media/image69.nl"/><Relationship Id="rId379" Type="http://schemas.openxmlformats.org/officeDocument/2006/relationships/image" Target="../media/image188.nl"/><Relationship Id="rId544" Type="http://schemas.openxmlformats.org/officeDocument/2006/relationships/hyperlink" Target="https://3694911.app.netsuite.com/core/media/media.nl?id=36894&amp;c=3694911&amp;h=cPcagWuaQwgfrEMlvl9sYndc9soF5v-9h8fslRNL1QPPE3O2" TargetMode="External"/><Relationship Id="rId7" Type="http://schemas.openxmlformats.org/officeDocument/2006/relationships/hyperlink" Target="https://3694911.app.netsuite.com/core/media/media.nl?id=45869&amp;c=3694911&amp;h=xl543EiE-6B1euiu0zLpfSAEDknpdeYv4hV7Twgf4e7PbpTX" TargetMode="External"/><Relationship Id="rId183" Type="http://schemas.openxmlformats.org/officeDocument/2006/relationships/image" Target="../media/image90.nl"/><Relationship Id="rId239" Type="http://schemas.openxmlformats.org/officeDocument/2006/relationships/image" Target="../media/image118.nl"/><Relationship Id="rId390" Type="http://schemas.openxmlformats.org/officeDocument/2006/relationships/hyperlink" Target="https://3694911.app.netsuite.com/core/media/media.nl?id=43825&amp;c=3694911&amp;h=97DvVItZBAW843OmDGFPFfS389ow-yw-ZBfYvzkmP7S5TNES" TargetMode="External"/><Relationship Id="rId404" Type="http://schemas.openxmlformats.org/officeDocument/2006/relationships/hyperlink" Target="https://3694911.app.netsuite.com/core/media/media.nl?id=69801&amp;c=3694911&amp;h=7Q8G--cwPvchBz-xqGFvjq0Pzl02q09vJSCK2semuu9hSS84" TargetMode="External"/><Relationship Id="rId446" Type="http://schemas.openxmlformats.org/officeDocument/2006/relationships/hyperlink" Target="https://3694911.app.netsuite.com/core/media/media.nl?id=39065&amp;c=3694911&amp;h=xCKWk0390mnXf33rin07ETG8FBC4C60ubJb4FB1PV_1VkCly" TargetMode="External"/><Relationship Id="rId250" Type="http://schemas.openxmlformats.org/officeDocument/2006/relationships/hyperlink" Target="https://3694911.app.netsuite.com/core/media/media.nl?id=43733&amp;c=3694911&amp;h=nVDziOtAtiGm28j-WLAuYiDJDY6dsoBxFZgRDkHI1mwgaAZQ" TargetMode="External"/><Relationship Id="rId292" Type="http://schemas.openxmlformats.org/officeDocument/2006/relationships/hyperlink" Target="https://3694911.app.netsuite.com/core/media/media.nl?id=36620&amp;c=3694911&amp;h=kFnIFRRD6q3eN5o6FfLFqpd43TIU_NC5WGDOgJyO8AmR_jmS" TargetMode="External"/><Relationship Id="rId306" Type="http://schemas.openxmlformats.org/officeDocument/2006/relationships/hyperlink" Target="https://3694911.app.netsuite.com/core/media/media.nl?id=40458&amp;c=3694911&amp;h=7Gk0WY6b3_3XBCHAqCD3Y2jmhtALnnTuJij4p1kkettNzLO4" TargetMode="External"/><Relationship Id="rId488" Type="http://schemas.openxmlformats.org/officeDocument/2006/relationships/hyperlink" Target="https://3694911.app.netsuite.com/core/media/media.nl?id=37948&amp;c=3694911&amp;h=ibbGXiAk6eMvQWwt8IxwVKMHfq6utE_lzDeKPf6TnaffxITU" TargetMode="External"/><Relationship Id="rId45" Type="http://schemas.openxmlformats.org/officeDocument/2006/relationships/hyperlink" Target="https://3694911.app.netsuite.com/core/media/media.nl?id=43774&amp;c=3694911&amp;h=Vdz68HM8GCP_4zZEzbmMVpegscEN-dQs6kdnQev3hw5xQOai" TargetMode="External"/><Relationship Id="rId87" Type="http://schemas.openxmlformats.org/officeDocument/2006/relationships/image" Target="../media/image42.nl"/><Relationship Id="rId110" Type="http://schemas.openxmlformats.org/officeDocument/2006/relationships/hyperlink" Target="https://3694911.app.netsuite.com/core/media/media.nl?id=30933&amp;c=3694911&amp;h=_Gzs0vO24hTpQk7KJSIzswjbia6-j8ukh-ME6UHYJ6hvYB7L" TargetMode="External"/><Relationship Id="rId348" Type="http://schemas.openxmlformats.org/officeDocument/2006/relationships/hyperlink" Target="https://3694911.app.netsuite.com/core/media/media.nl?id=36615&amp;c=3694911&amp;h=B2vLw3G1dX-5uMIg_WVkMEcSktTL0R664KY6wJ3dY4abrvC3" TargetMode="External"/><Relationship Id="rId513" Type="http://schemas.openxmlformats.org/officeDocument/2006/relationships/image" Target="../media/image255.nl"/><Relationship Id="rId555" Type="http://schemas.openxmlformats.org/officeDocument/2006/relationships/image" Target="../media/image276.nl"/><Relationship Id="rId152" Type="http://schemas.openxmlformats.org/officeDocument/2006/relationships/hyperlink" Target="https://3694911.app.netsuite.com/core/media/media.nl?id=23244&amp;c=3694911&amp;h=9qPAu3KSSdDG6sxbHcpros2E_kVpHXkf2jh-zrGaJMn7urJ1" TargetMode="External"/><Relationship Id="rId194" Type="http://schemas.openxmlformats.org/officeDocument/2006/relationships/hyperlink" Target="https://3694911.app.netsuite.com/core/media/media.nl?id=43760&amp;c=3694911&amp;h=JnffoRHd870DXmvSygPn--JRL4gVfd48N0XYgaoKORioqNKb" TargetMode="External"/><Relationship Id="rId208" Type="http://schemas.openxmlformats.org/officeDocument/2006/relationships/hyperlink" Target="https://3694911.app.netsuite.com/core/media/media.nl?id=36418&amp;c=3694911&amp;h=Da1W9S2ha0OIN2bZKPXAUmAevNg9NvvoIIZCqxrQs4-grh9X" TargetMode="External"/><Relationship Id="rId415" Type="http://schemas.openxmlformats.org/officeDocument/2006/relationships/image" Target="../media/image206.nl"/><Relationship Id="rId457" Type="http://schemas.openxmlformats.org/officeDocument/2006/relationships/image" Target="../media/image227.nl"/><Relationship Id="rId261" Type="http://schemas.openxmlformats.org/officeDocument/2006/relationships/image" Target="../media/image129.nl"/><Relationship Id="rId499" Type="http://schemas.openxmlformats.org/officeDocument/2006/relationships/image" Target="../media/image248.nl"/><Relationship Id="rId14" Type="http://schemas.openxmlformats.org/officeDocument/2006/relationships/image" Target="../media/image7.nl"/><Relationship Id="rId56" Type="http://schemas.openxmlformats.org/officeDocument/2006/relationships/image" Target="../media/image28.nl"/><Relationship Id="rId317" Type="http://schemas.openxmlformats.org/officeDocument/2006/relationships/image" Target="../media/image157.nl"/><Relationship Id="rId359" Type="http://schemas.openxmlformats.org/officeDocument/2006/relationships/image" Target="../media/image178.nl"/><Relationship Id="rId524" Type="http://schemas.openxmlformats.org/officeDocument/2006/relationships/hyperlink" Target="https://3694911.app.netsuite.com/core/media/media.nl?id=43812&amp;c=3694911&amp;h=kPAPoIBkapBzFmbqo3TID2dzcOMvIujNCUIA1_RWwfByN_K5" TargetMode="External"/><Relationship Id="rId566" Type="http://schemas.openxmlformats.org/officeDocument/2006/relationships/hyperlink" Target="https://3694911.app.netsuite.com/core/media/media.nl?id=39057&amp;c=3694911&amp;h=RtvX0byW1WI-CZhnWrp7jjeGUc8tf4eA_bofnlGXuZEWBkBu" TargetMode="External"/><Relationship Id="rId98" Type="http://schemas.openxmlformats.org/officeDocument/2006/relationships/hyperlink" Target="https://3694911.app.netsuite.com/core/media/media.nl?id=40445&amp;c=3694911&amp;h=7wJyIPsZAlx8tfNj0cA_FG2u13VHbU8hEZFGeTO7uQLL6XYE" TargetMode="External"/><Relationship Id="rId121" Type="http://schemas.openxmlformats.org/officeDocument/2006/relationships/image" Target="../media/image59.nl"/><Relationship Id="rId163" Type="http://schemas.openxmlformats.org/officeDocument/2006/relationships/image" Target="../media/image80.nl"/><Relationship Id="rId219" Type="http://schemas.openxmlformats.org/officeDocument/2006/relationships/image" Target="../media/image108.nl"/><Relationship Id="rId370" Type="http://schemas.openxmlformats.org/officeDocument/2006/relationships/hyperlink" Target="https://3694911.app.netsuite.com/core/media/media.nl?id=28810&amp;c=3694911&amp;h=LhfOQZXiC7LHen90bp8pEQN5zYeAMS1qdhHVmuehYQeoa7Hx" TargetMode="External"/><Relationship Id="rId426" Type="http://schemas.openxmlformats.org/officeDocument/2006/relationships/hyperlink" Target="https://3694911.app.netsuite.com/core/media/media.nl?id=36482&amp;c=3694911&amp;h=32CO37ZUFm5N7PvCL5-_0Xwf-1cIrrw2h6pPOO4D4kRc657z" TargetMode="External"/><Relationship Id="rId230" Type="http://schemas.openxmlformats.org/officeDocument/2006/relationships/hyperlink" Target="https://3694911.app.netsuite.com/core/media/media.nl?id=29415&amp;c=3694911&amp;h=pJAdNAwkmcRzUaBFlM9WOiWqC_j1nAVaOjrS7vlyt-Mo0QeX" TargetMode="External"/><Relationship Id="rId468" Type="http://schemas.openxmlformats.org/officeDocument/2006/relationships/hyperlink" Target="https://3694911.app.netsuite.com/core/media/media.nl?id=51508&amp;c=3694911&amp;h=M7gaROgl5TRcHCQwBCBcerdbJuqCLP-rOGTa0UIQwZfeT26T" TargetMode="External"/><Relationship Id="rId25" Type="http://schemas.openxmlformats.org/officeDocument/2006/relationships/hyperlink" Target="https://3694911.app.netsuite.com/core/media/media.nl?id=36477&amp;c=3694911&amp;h=Md-LQiRWba4OXjUV-AhfYJhVNhU2YX6EZvLZ28iZa0fVzBKR" TargetMode="External"/><Relationship Id="rId67" Type="http://schemas.openxmlformats.org/officeDocument/2006/relationships/hyperlink" Target="https://3694911.app.netsuite.com/core/media/media.nl?id=51510&amp;c=3694911&amp;h=85BvrnqIxW41y7pcwe0ZY_npOualDo1JxI7zP2qr_lUtwSlW" TargetMode="External"/><Relationship Id="rId272" Type="http://schemas.openxmlformats.org/officeDocument/2006/relationships/hyperlink" Target="https://3694911.app.netsuite.com/core/media/media.nl?id=22394&amp;c=3694911&amp;h=MsrBkOs9pABT_-5csTJiaF2eWme8xIwkpqZVvW6JdUThA9Xr" TargetMode="External"/><Relationship Id="rId328" Type="http://schemas.openxmlformats.org/officeDocument/2006/relationships/hyperlink" Target="https://3694911.app.netsuite.com/core/media/media.nl?id=36612&amp;c=3694911&amp;h=dZ8BJL-jWKy1E2VvMRcAhYbecM10679zp5DKT-N5eadi0gpf" TargetMode="External"/><Relationship Id="rId535" Type="http://schemas.openxmlformats.org/officeDocument/2006/relationships/image" Target="../media/image266.nl"/><Relationship Id="rId132" Type="http://schemas.openxmlformats.org/officeDocument/2006/relationships/hyperlink" Target="https://3694911.app.netsuite.com/core/media/media.nl?id=66156&amp;c=3694911&amp;h=x8V1hchqn8EOc1_-agmAgvTDN1MYcC13Ed4yOZi471HPvMXY" TargetMode="External"/><Relationship Id="rId174" Type="http://schemas.openxmlformats.org/officeDocument/2006/relationships/hyperlink" Target="https://3694911.app.netsuite.com/core/media/media.nl?id=43732&amp;c=3694911&amp;h=QXgekowd5an_NVQflL6R_MjEWLalPZzOuxNJhODF4vVDYpIb" TargetMode="External"/><Relationship Id="rId381" Type="http://schemas.openxmlformats.org/officeDocument/2006/relationships/image" Target="../media/image189.nl"/><Relationship Id="rId241" Type="http://schemas.openxmlformats.org/officeDocument/2006/relationships/image" Target="../media/image119.nl"/><Relationship Id="rId437" Type="http://schemas.openxmlformats.org/officeDocument/2006/relationships/image" Target="../media/image217.nl"/><Relationship Id="rId479" Type="http://schemas.openxmlformats.org/officeDocument/2006/relationships/image" Target="../media/image238.nl"/><Relationship Id="rId36" Type="http://schemas.openxmlformats.org/officeDocument/2006/relationships/image" Target="../media/image18.nl"/><Relationship Id="rId283" Type="http://schemas.openxmlformats.org/officeDocument/2006/relationships/image" Target="../media/image140.nl"/><Relationship Id="rId339" Type="http://schemas.openxmlformats.org/officeDocument/2006/relationships/image" Target="../media/image168.nl"/><Relationship Id="rId490" Type="http://schemas.openxmlformats.org/officeDocument/2006/relationships/hyperlink" Target="https://3694911.app.netsuite.com/core/media/media.nl?id=37949&amp;c=3694911&amp;h=ZUjDr0Fmf3BKv96Mtt4rg0fWxaLbUbwggOmJQp1nA5XiwZtJ" TargetMode="External"/><Relationship Id="rId504" Type="http://schemas.openxmlformats.org/officeDocument/2006/relationships/hyperlink" Target="https://3694911.app.netsuite.com/core/media/media.nl?id=49846&amp;c=3694911&amp;h=UZC8VSavdlpFUpSM1-5dheN_V8hWC9nu7jH0Mqm6idA6maL6" TargetMode="External"/><Relationship Id="rId546" Type="http://schemas.openxmlformats.org/officeDocument/2006/relationships/hyperlink" Target="https://3694911.app.netsuite.com/core/media/media.nl?id=36892&amp;c=3694911&amp;h=R4MnEl1SzLSYxwEKPbWTVuhXRaijcOVsHkGaid8_Ana-C5QQ" TargetMode="External"/><Relationship Id="rId78" Type="http://schemas.openxmlformats.org/officeDocument/2006/relationships/hyperlink" Target="https://3694911.app.netsuite.com/core/media/media.nl?id=43779&amp;c=3694911&amp;h=ysgzFssqae16FR6m2qy4kMPC-N679lL45dkjCs6HzhHEWK6Y" TargetMode="External"/><Relationship Id="rId101" Type="http://schemas.openxmlformats.org/officeDocument/2006/relationships/image" Target="../media/image49.nl"/><Relationship Id="rId143" Type="http://schemas.openxmlformats.org/officeDocument/2006/relationships/image" Target="../media/image70.nl"/><Relationship Id="rId185" Type="http://schemas.openxmlformats.org/officeDocument/2006/relationships/image" Target="../media/image91.nl"/><Relationship Id="rId350" Type="http://schemas.openxmlformats.org/officeDocument/2006/relationships/hyperlink" Target="https://3694911.app.netsuite.com/core/media/media.nl?id=25546&amp;c=3694911&amp;h=KPTc7pOf9qly7_hpNa2motJLvuqABXmo84ZcsQrpSoaz1Reg" TargetMode="External"/><Relationship Id="rId406" Type="http://schemas.openxmlformats.org/officeDocument/2006/relationships/hyperlink" Target="https://3694911.app.netsuite.com/core/media/media.nl?id=69797&amp;c=3694911&amp;h=Lpdc5bik9neH7w4PI7m6ptMHgvrpiU_AOMjzycgPkN1rXUbD" TargetMode="External"/><Relationship Id="rId9" Type="http://schemas.openxmlformats.org/officeDocument/2006/relationships/hyperlink" Target="https://3694911.app.netsuite.com/core/media/media.nl?id=45971&amp;c=3694911&amp;h=kBuVdfd31NBVPF5ALgvCccnNuWUxp94paitq_I2bs4Hj-3Dd" TargetMode="External"/><Relationship Id="rId210" Type="http://schemas.openxmlformats.org/officeDocument/2006/relationships/hyperlink" Target="https://3694911.app.netsuite.com/core/media/media.nl?id=38163&amp;c=3694911&amp;h=YcWvxKS-AivOSmCj-qTQXWgoZA88iPADud3BvAvUoNAqw2uM" TargetMode="External"/><Relationship Id="rId392" Type="http://schemas.openxmlformats.org/officeDocument/2006/relationships/hyperlink" Target="https://3694911.app.netsuite.com/core/media/media.nl?id=43828&amp;c=3694911&amp;h=wR-UB1-N_wXgx9pxQXFueEpdeGWmbTMxGPi4GRMTmF_-yUJd" TargetMode="External"/><Relationship Id="rId448" Type="http://schemas.openxmlformats.org/officeDocument/2006/relationships/hyperlink" Target="https://3694911.app.netsuite.com/core/media/media.nl?id=69834&amp;c=3694911&amp;h=23QV70yywJY82HO4s7jKe1ZxMeex_BlHGuuy1p5UozSAtnO_" TargetMode="External"/><Relationship Id="rId252" Type="http://schemas.openxmlformats.org/officeDocument/2006/relationships/hyperlink" Target="https://3694911.app.netsuite.com/core/media/media.nl?id=36415&amp;c=3694911&amp;h=Gw84Zi_65pOUPH4tcQx2RZhSlEajvuR7qKqabxTpuZmRm_oU" TargetMode="External"/><Relationship Id="rId294" Type="http://schemas.openxmlformats.org/officeDocument/2006/relationships/hyperlink" Target="https://3694911.app.netsuite.com/core/media/media.nl?id=38137&amp;c=3694911&amp;h=e-RLvbLun3uPZLx-m-i4oJuq0kntW2mNjMmmAEzpiobH_mst" TargetMode="External"/><Relationship Id="rId308" Type="http://schemas.openxmlformats.org/officeDocument/2006/relationships/hyperlink" Target="https://3694911.app.netsuite.com/core/media/media.nl?id=28807&amp;c=3694911&amp;h=6e9r800S6F1C2DWeEi2z2aoRHaAwErIzjsqvGd6ssXImbOEN" TargetMode="External"/><Relationship Id="rId515" Type="http://schemas.openxmlformats.org/officeDocument/2006/relationships/image" Target="../media/image256.nl"/><Relationship Id="rId47" Type="http://schemas.openxmlformats.org/officeDocument/2006/relationships/hyperlink" Target="https://3694911.app.netsuite.com/core/media/media.nl?id=43771&amp;c=3694911&amp;h=wyZ4nqZ6dcNASnkSx5GugQ_e_nmqo0o2TkKOuI32d1kenRna" TargetMode="External"/><Relationship Id="rId89" Type="http://schemas.openxmlformats.org/officeDocument/2006/relationships/image" Target="../media/image43.nl"/><Relationship Id="rId112" Type="http://schemas.openxmlformats.org/officeDocument/2006/relationships/hyperlink" Target="https://3694911.app.netsuite.com/core/media/media.nl?id=46943&amp;c=3694911&amp;h=X800S1I1vF8EkMfU5VMl80TKwSoOxKnWdi0qBabOXtwhKqh8" TargetMode="External"/><Relationship Id="rId154" Type="http://schemas.openxmlformats.org/officeDocument/2006/relationships/hyperlink" Target="https://3694911.app.netsuite.com/core/media/media.nl?id=40825&amp;c=3694911&amp;h=wny3m0HjN1qL2EOayg3tedn97fW5koiMTHyLHFD942z4L05u" TargetMode="External"/><Relationship Id="rId361" Type="http://schemas.openxmlformats.org/officeDocument/2006/relationships/image" Target="../media/image179.nl"/><Relationship Id="rId557" Type="http://schemas.openxmlformats.org/officeDocument/2006/relationships/image" Target="../media/image277.nl"/><Relationship Id="rId196" Type="http://schemas.openxmlformats.org/officeDocument/2006/relationships/hyperlink" Target="https://3694911.app.netsuite.com/core/media/media.nl?id=43817&amp;c=3694911&amp;h=dTGLvKYTDeO89WCyLcHKseVtYR8FrdssS-VgqkpHyEvUS6Y5" TargetMode="External"/><Relationship Id="rId417" Type="http://schemas.openxmlformats.org/officeDocument/2006/relationships/image" Target="../media/image207.nl"/><Relationship Id="rId459" Type="http://schemas.openxmlformats.org/officeDocument/2006/relationships/image" Target="../media/image228.nl"/><Relationship Id="rId16" Type="http://schemas.openxmlformats.org/officeDocument/2006/relationships/image" Target="../media/image8.nl"/><Relationship Id="rId221" Type="http://schemas.openxmlformats.org/officeDocument/2006/relationships/image" Target="../media/image109.nl"/><Relationship Id="rId263" Type="http://schemas.openxmlformats.org/officeDocument/2006/relationships/image" Target="../media/image130.nl"/><Relationship Id="rId319" Type="http://schemas.openxmlformats.org/officeDocument/2006/relationships/image" Target="../media/image158.nl"/><Relationship Id="rId470" Type="http://schemas.openxmlformats.org/officeDocument/2006/relationships/hyperlink" Target="https://3694911.app.netsuite.com/core/media/media.nl?id=50433&amp;c=3694911&amp;h=sEbzdiTeJrzUQ61OuhuuGNxAdkfaORomKlFf2ek6zySKAsFb" TargetMode="External"/><Relationship Id="rId526" Type="http://schemas.openxmlformats.org/officeDocument/2006/relationships/hyperlink" Target="https://3694911.app.netsuite.com/core/media/media.nl?id=43814&amp;c=3694911&amp;h=l6PmcmgT5yngovp8Z3DAugWcj3eAFlPAdAwiU2pjhmT9ucGy" TargetMode="External"/><Relationship Id="rId58" Type="http://schemas.openxmlformats.org/officeDocument/2006/relationships/image" Target="../media/image29.nl"/><Relationship Id="rId123" Type="http://schemas.openxmlformats.org/officeDocument/2006/relationships/image" Target="../media/image60.nl"/><Relationship Id="rId330" Type="http://schemas.openxmlformats.org/officeDocument/2006/relationships/hyperlink" Target="https://3694911.app.netsuite.com/core/media/media.nl?id=36617&amp;c=3694911&amp;h=G7evsu9SwB5hYm28LXN4e6cAkFGTjLDWrPT1uWEB4is3E04e" TargetMode="External"/><Relationship Id="rId568" Type="http://schemas.openxmlformats.org/officeDocument/2006/relationships/hyperlink" Target="https://3694911.app.netsuite.com/core/media/media.nl?id=28825&amp;c=3694911&amp;h=qzBKZ2jbs1MVhkXmo4KXvHOSLYx5OMusE1wyfLw0rkbIUARM" TargetMode="External"/><Relationship Id="rId165" Type="http://schemas.openxmlformats.org/officeDocument/2006/relationships/image" Target="../media/image81.nl"/><Relationship Id="rId372" Type="http://schemas.openxmlformats.org/officeDocument/2006/relationships/hyperlink" Target="https://3694911.app.netsuite.com/core/media/media.nl?id=24080&amp;c=3694911&amp;h=l15cFQYcfBQoCCvZ7p5D_WZkfvbMMdg73P75yUwpbvboX5Ox" TargetMode="External"/><Relationship Id="rId428" Type="http://schemas.openxmlformats.org/officeDocument/2006/relationships/hyperlink" Target="https://3694911.app.netsuite.com/core/media/media.nl?id=28828&amp;c=3694911&amp;h=OTdqrODDqFm700_CKt9Nu3VQQRZfpSvi_WYwgcvrCWMmDM4f" TargetMode="External"/><Relationship Id="rId232" Type="http://schemas.openxmlformats.org/officeDocument/2006/relationships/hyperlink" Target="https://3694911.app.netsuite.com/core/media/media.nl?id=39143&amp;c=3694911&amp;h=5u_h1CkalyvJOs2kjQ2A1AG3gdM_sk_hYIUC6HsT4aeTFzmX" TargetMode="External"/><Relationship Id="rId274" Type="http://schemas.openxmlformats.org/officeDocument/2006/relationships/hyperlink" Target="https://3694911.app.netsuite.com/core/media/media.nl?id=22395&amp;c=3694911&amp;h=AgCaxcvaxmxMPEhD4qD9UidU8vOaQQugVDNZHjasEKJWkIQF" TargetMode="External"/><Relationship Id="rId481" Type="http://schemas.openxmlformats.org/officeDocument/2006/relationships/image" Target="../media/image239.nl"/><Relationship Id="rId27" Type="http://schemas.openxmlformats.org/officeDocument/2006/relationships/hyperlink" Target="https://3694911.app.netsuite.com/core/media/media.nl?id=43775&amp;c=3694911&amp;h=nTN3IWZMlQ_3GuYHzqR1eGy7HwdSTYlSGpb3wyAjrSP1KfNg" TargetMode="External"/><Relationship Id="rId69" Type="http://schemas.openxmlformats.org/officeDocument/2006/relationships/hyperlink" Target="https://3694911.app.netsuite.com/core/media/media.nl?id=51512&amp;c=3694911&amp;h=acFw_3hRa4RTfP7Ov2FBpv-Giti5nlaAy_XUo5pt-_6WOpmG" TargetMode="External"/><Relationship Id="rId134" Type="http://schemas.openxmlformats.org/officeDocument/2006/relationships/hyperlink" Target="https://3694911.app.netsuite.com/core/media/media.nl?id=47178&amp;c=3694911&amp;h=HK0DDSg3aM-AEr1tZzpj8CGQVjMt8ESkrl9WON0fF40whU6f" TargetMode="External"/><Relationship Id="rId537" Type="http://schemas.openxmlformats.org/officeDocument/2006/relationships/image" Target="../media/image267.nl"/><Relationship Id="rId80" Type="http://schemas.openxmlformats.org/officeDocument/2006/relationships/hyperlink" Target="https://3694911.app.netsuite.com/core/media/media.nl?id=22399&amp;c=3694911&amp;h=-vz0CZAzhKfipNG-YUprp9GTV4CYc3_RCyQDq87JEsXpzpIg" TargetMode="External"/><Relationship Id="rId176" Type="http://schemas.openxmlformats.org/officeDocument/2006/relationships/hyperlink" Target="https://3694911.app.netsuite.com/core/media/media.nl?id=43730&amp;c=3694911&amp;h=QyfvZrGSus5EccDN-Quqp7mcfTilZ7QE_7QJnld5QJdgSS5l" TargetMode="External"/><Relationship Id="rId341" Type="http://schemas.openxmlformats.org/officeDocument/2006/relationships/image" Target="../media/image169.nl"/><Relationship Id="rId383" Type="http://schemas.openxmlformats.org/officeDocument/2006/relationships/image" Target="../media/image190.nl"/><Relationship Id="rId439" Type="http://schemas.openxmlformats.org/officeDocument/2006/relationships/image" Target="../media/image218.nl"/><Relationship Id="rId201" Type="http://schemas.openxmlformats.org/officeDocument/2006/relationships/image" Target="../media/image99.nl"/><Relationship Id="rId243" Type="http://schemas.openxmlformats.org/officeDocument/2006/relationships/image" Target="../media/image120.nl"/><Relationship Id="rId285" Type="http://schemas.openxmlformats.org/officeDocument/2006/relationships/image" Target="../media/image141.nl"/><Relationship Id="rId450" Type="http://schemas.openxmlformats.org/officeDocument/2006/relationships/hyperlink" Target="https://3694911.app.netsuite.com/core/media/media.nl?id=69832&amp;c=3694911&amp;h=CVhQ4ph6u01B7SzZ_pQpgk7z6u5v0jNtZRGg98UEMjOtDALa" TargetMode="External"/><Relationship Id="rId506" Type="http://schemas.openxmlformats.org/officeDocument/2006/relationships/hyperlink" Target="https://3694911.app.netsuite.com/core/media/media.nl?id=49845&amp;c=3694911&amp;h=zqnYR0iCMWElo40DMzVN84-9u6KhS9vCQDvQiFWAvr9n47BA" TargetMode="External"/><Relationship Id="rId38" Type="http://schemas.openxmlformats.org/officeDocument/2006/relationships/image" Target="../media/image19.nl"/><Relationship Id="rId103" Type="http://schemas.openxmlformats.org/officeDocument/2006/relationships/image" Target="../media/image50.nl"/><Relationship Id="rId310" Type="http://schemas.openxmlformats.org/officeDocument/2006/relationships/hyperlink" Target="https://3694911.app.netsuite.com/core/media/media.nl?id=24219&amp;c=3694911&amp;h=bOCE2cvlzhZXA1ss0CV63sait44AtVvB_jM8qNFFJPNimq8c" TargetMode="External"/><Relationship Id="rId492" Type="http://schemas.openxmlformats.org/officeDocument/2006/relationships/hyperlink" Target="https://3694911.app.netsuite.com/core/media/media.nl?id=43802&amp;c=3694911&amp;h=hcBtD8QfNuDLhzm_BlzFHw59AeRuFjxfAo2XcGoMBBhz1Kn8" TargetMode="External"/><Relationship Id="rId548" Type="http://schemas.openxmlformats.org/officeDocument/2006/relationships/hyperlink" Target="https://3694911.app.netsuite.com/core/media/media.nl?id=36895&amp;c=3694911&amp;h=gaelOhLURnkzOa9Ig5sg342OZucoZwz2r0vq4FSmfL0vIX_F" TargetMode="External"/><Relationship Id="rId91" Type="http://schemas.openxmlformats.org/officeDocument/2006/relationships/image" Target="../media/image44.nl"/><Relationship Id="rId145" Type="http://schemas.openxmlformats.org/officeDocument/2006/relationships/image" Target="../media/image71.nl"/><Relationship Id="rId187" Type="http://schemas.openxmlformats.org/officeDocument/2006/relationships/image" Target="../media/image92.nl"/><Relationship Id="rId352" Type="http://schemas.openxmlformats.org/officeDocument/2006/relationships/hyperlink" Target="https://3694911.app.netsuite.com/core/media/media.nl?id=25547&amp;c=3694911&amp;h=kvybsHgWcRZ7_ibZuN0FfF5i2B7EjyIwUR8IUuMDpoLeNH1N" TargetMode="External"/><Relationship Id="rId394" Type="http://schemas.openxmlformats.org/officeDocument/2006/relationships/hyperlink" Target="https://3694911.app.netsuite.com/core/media/media.nl?id=43820&amp;c=3694911&amp;h=G1Ga6qKdeweWubpbqJVhXKFfHrUwkwF4pLaHS3auRQMESd8g" TargetMode="External"/><Relationship Id="rId408" Type="http://schemas.openxmlformats.org/officeDocument/2006/relationships/hyperlink" Target="https://3694911.app.netsuite.com/core/media/media.nl?id=40834&amp;c=3694911&amp;h=m9pYMtkWRoTCJ8tgXr54kYKOXgI5Hftoj-_HpDGdFTvQjN-t" TargetMode="External"/><Relationship Id="rId212" Type="http://schemas.openxmlformats.org/officeDocument/2006/relationships/hyperlink" Target="https://3694911.app.netsuite.com/core/media/media.nl?id=29143&amp;c=3694911&amp;h=6MM8m_M2vr-E6BcYrhLdxYmuTUzGvTj75-w7Kcnt7zI8tftb" TargetMode="External"/><Relationship Id="rId254" Type="http://schemas.openxmlformats.org/officeDocument/2006/relationships/hyperlink" Target="https://3694911.app.netsuite.com/core/media/media.nl?id=36492&amp;c=3694911&amp;h=nhO4QoXrixYG2I8h1x5QVmgbjV0ciWQoNhW24QLZ_uPJRJyi" TargetMode="External"/><Relationship Id="rId49" Type="http://schemas.openxmlformats.org/officeDocument/2006/relationships/hyperlink" Target="https://3694911.app.netsuite.com/core/media/media.nl?id=40453&amp;c=3694911&amp;h=mVl5XLHDCTUzTBJFeSjVC-iQ8mvGLDyIRs7EXUUtvCO6tYf6" TargetMode="External"/><Relationship Id="rId114" Type="http://schemas.openxmlformats.org/officeDocument/2006/relationships/hyperlink" Target="https://3694911.app.netsuite.com/core/media/media.nl?id=23698&amp;c=3694911&amp;h=g47lgJMgr6XigqdSlWsym-1OqK4env41EkZKbx2kmsaoK1ZM" TargetMode="External"/><Relationship Id="rId296" Type="http://schemas.openxmlformats.org/officeDocument/2006/relationships/hyperlink" Target="https://3694911.app.netsuite.com/core/media/media.nl?id=38136&amp;c=3694911&amp;h=Xd7ZetLiDblaKGBt5LiCXB1ne1rX8_XjkW-RiSMn2jFpSO69" TargetMode="External"/><Relationship Id="rId461" Type="http://schemas.openxmlformats.org/officeDocument/2006/relationships/image" Target="../media/image229.nl"/><Relationship Id="rId517" Type="http://schemas.openxmlformats.org/officeDocument/2006/relationships/image" Target="../media/image257.nl"/><Relationship Id="rId559" Type="http://schemas.openxmlformats.org/officeDocument/2006/relationships/image" Target="../media/image278.nl"/><Relationship Id="rId60" Type="http://schemas.openxmlformats.org/officeDocument/2006/relationships/image" Target="../media/image30.nl"/><Relationship Id="rId156" Type="http://schemas.openxmlformats.org/officeDocument/2006/relationships/hyperlink" Target="https://3694911.app.netsuite.com/core/media/media.nl?id=23313&amp;c=3694911&amp;h=N4232m6JhUmhqrzPbHjLey_H95pf41JyBB-1XdUOyu7i5x_8" TargetMode="External"/><Relationship Id="rId198" Type="http://schemas.openxmlformats.org/officeDocument/2006/relationships/hyperlink" Target="https://3694911.app.netsuite.com/core/media/media.nl?id=43758&amp;c=3694911&amp;h=gwnIEMjej90-Ou3IAwl6iWq50jQZaqaSJezuI5O06CP7Qdto" TargetMode="External"/><Relationship Id="rId321" Type="http://schemas.openxmlformats.org/officeDocument/2006/relationships/image" Target="../media/image159.nl"/><Relationship Id="rId363" Type="http://schemas.openxmlformats.org/officeDocument/2006/relationships/image" Target="../media/image180.nl"/><Relationship Id="rId419" Type="http://schemas.openxmlformats.org/officeDocument/2006/relationships/image" Target="../media/image208.nl"/><Relationship Id="rId570" Type="http://schemas.openxmlformats.org/officeDocument/2006/relationships/hyperlink" Target="https://3694911.app.netsuite.com/core/media/media.nl?id=28824&amp;c=3694911&amp;h=pctwQ8lyCldeEB8p3nqd6vXZxxJoNjRd3vAWLcLx82aWZ6JE" TargetMode="External"/><Relationship Id="rId223" Type="http://schemas.openxmlformats.org/officeDocument/2006/relationships/image" Target="../media/image110.nl"/><Relationship Id="rId430" Type="http://schemas.openxmlformats.org/officeDocument/2006/relationships/hyperlink" Target="https://3694911.app.netsuite.com/core/media/media.nl?id=39980&amp;c=3694911&amp;h=H5AdRbhA0lZXo2jPHya8zE736jjBGD-ZzcGVX0LxzeW8XTK9" TargetMode="External"/><Relationship Id="rId18" Type="http://schemas.openxmlformats.org/officeDocument/2006/relationships/image" Target="../media/image9.nl"/><Relationship Id="rId265" Type="http://schemas.openxmlformats.org/officeDocument/2006/relationships/image" Target="../media/image131.nl"/><Relationship Id="rId472" Type="http://schemas.openxmlformats.org/officeDocument/2006/relationships/hyperlink" Target="https://3694911.app.netsuite.com/core/media/media.nl?id=50434&amp;c=3694911&amp;h=rbSN7CIyZA197h7TQCYnDlYSrX6fvPxf9-eVQamillyWL8Am" TargetMode="External"/><Relationship Id="rId528" Type="http://schemas.openxmlformats.org/officeDocument/2006/relationships/hyperlink" Target="https://3694911.app.netsuite.com/core/media/media.nl?id=66150&amp;c=3694911&amp;h=-BZ0CNa-HX1QVciZ-EnmZ7UgC_hzwtFNybxCZaEgMN2mv00W" TargetMode="External"/><Relationship Id="rId125" Type="http://schemas.openxmlformats.org/officeDocument/2006/relationships/image" Target="../media/image61.nl"/><Relationship Id="rId167" Type="http://schemas.openxmlformats.org/officeDocument/2006/relationships/image" Target="../media/image82.nl"/><Relationship Id="rId332" Type="http://schemas.openxmlformats.org/officeDocument/2006/relationships/hyperlink" Target="https://3694911.app.netsuite.com/core/media/media.nl?id=36575&amp;c=3694911&amp;h=X9F_-DKq9xL2NzCUMpzV72L-LY70iOhWdZsQ5wojVmrkk_Te" TargetMode="External"/><Relationship Id="rId374" Type="http://schemas.openxmlformats.org/officeDocument/2006/relationships/hyperlink" Target="https://3694911.app.netsuite.com/core/media/media.nl?id=23754&amp;c=3694911&amp;h=n5H7WC6_dAAFFq50WNbMakLa-Zrii-C2fTdbLFLnl-i0EK1H" TargetMode="External"/><Relationship Id="rId71" Type="http://schemas.openxmlformats.org/officeDocument/2006/relationships/image" Target="../media/image34.nl"/><Relationship Id="rId234" Type="http://schemas.openxmlformats.org/officeDocument/2006/relationships/hyperlink" Target="https://3694911.app.netsuite.com/core/media/media.nl?id=39151&amp;c=3694911&amp;h=enSHeLey8bH6719uuTALtz95nKytIxuUj0rsrsn2dpSxkqh2" TargetMode="External"/><Relationship Id="rId2" Type="http://schemas.openxmlformats.org/officeDocument/2006/relationships/image" Target="../media/image1.nl"/><Relationship Id="rId29" Type="http://schemas.openxmlformats.org/officeDocument/2006/relationships/hyperlink" Target="https://3694911.app.netsuite.com/core/media/media.nl?id=71434&amp;c=3694911&amp;h=nXo_Td4XWdV-nhwGyJvHh798f4U7O5AefjXj9s2aUqiwYPas" TargetMode="External"/><Relationship Id="rId276" Type="http://schemas.openxmlformats.org/officeDocument/2006/relationships/hyperlink" Target="https://3694911.app.netsuite.com/core/media/media.nl?id=50435&amp;c=3694911&amp;h=kL2a7wOFGwykyCrOrLoiGVzG80KNC8xtT-AhjkWWX9-mvt-j" TargetMode="External"/><Relationship Id="rId441" Type="http://schemas.openxmlformats.org/officeDocument/2006/relationships/image" Target="../media/image219.nl"/><Relationship Id="rId483" Type="http://schemas.openxmlformats.org/officeDocument/2006/relationships/image" Target="../media/image240.nl"/><Relationship Id="rId539" Type="http://schemas.openxmlformats.org/officeDocument/2006/relationships/image" Target="../media/image268.nl"/><Relationship Id="rId40" Type="http://schemas.openxmlformats.org/officeDocument/2006/relationships/image" Target="../media/image20.nl"/><Relationship Id="rId136" Type="http://schemas.openxmlformats.org/officeDocument/2006/relationships/hyperlink" Target="https://3694911.app.netsuite.com/core/media/media.nl?id=66157&amp;c=3694911&amp;h=XHXjTbUSd9EYAwqG-Wa_pKOo7ZARnXcfbi4345D36n1jQtPL" TargetMode="External"/><Relationship Id="rId178" Type="http://schemas.openxmlformats.org/officeDocument/2006/relationships/hyperlink" Target="https://3694911.app.netsuite.com/core/media/media.nl?id=43729&amp;c=3694911&amp;h=eO0CDLaFexDiDAHM11GrpaajORi3mnzvDUCH1vPviz03PsjH" TargetMode="External"/><Relationship Id="rId301" Type="http://schemas.openxmlformats.org/officeDocument/2006/relationships/image" Target="../media/image149.nl"/><Relationship Id="rId343" Type="http://schemas.openxmlformats.org/officeDocument/2006/relationships/image" Target="../media/image170.nl"/><Relationship Id="rId550" Type="http://schemas.openxmlformats.org/officeDocument/2006/relationships/hyperlink" Target="https://3694911.app.netsuite.com/core/media/media.nl?id=38155&amp;c=3694911&amp;h=Si6rsRYSpiVw00CeXGCssedJNbKfS6pUWmCl3kKGvnGTyYQf" TargetMode="External"/><Relationship Id="rId82" Type="http://schemas.openxmlformats.org/officeDocument/2006/relationships/hyperlink" Target="https://3694911.app.netsuite.com/core/media/media.nl?id=25526&amp;c=3694911&amp;h=7LeSvUAH8wKrEsmIHUTs1T24gqvY8CP-hhSIovt2p82_Hb9-" TargetMode="External"/><Relationship Id="rId203" Type="http://schemas.openxmlformats.org/officeDocument/2006/relationships/image" Target="../media/image100.nl"/><Relationship Id="rId385" Type="http://schemas.openxmlformats.org/officeDocument/2006/relationships/image" Target="../media/image191.nl"/><Relationship Id="rId245" Type="http://schemas.openxmlformats.org/officeDocument/2006/relationships/image" Target="../media/image121.nl"/><Relationship Id="rId287" Type="http://schemas.openxmlformats.org/officeDocument/2006/relationships/image" Target="../media/image142.nl"/><Relationship Id="rId410" Type="http://schemas.openxmlformats.org/officeDocument/2006/relationships/hyperlink" Target="https://3694911.app.netsuite.com/core/media/media.nl?id=40839&amp;c=3694911&amp;h=tCLro6m47PgL-ZPkPyOe3ZgrKWru0XnLXyRh0zZxq9Bn_NYS" TargetMode="External"/><Relationship Id="rId452" Type="http://schemas.openxmlformats.org/officeDocument/2006/relationships/hyperlink" Target="https://3694911.app.netsuite.com/core/media/media.nl?id=69798&amp;c=3694911&amp;h=NwhtcJfrp-VEFTZbGkFt_ncVSKncXyi10tOAm45Tmz4l0BKL" TargetMode="External"/><Relationship Id="rId494" Type="http://schemas.openxmlformats.org/officeDocument/2006/relationships/hyperlink" Target="https://3694911.app.netsuite.com/core/media/media.nl?id=43803&amp;c=3694911&amp;h=w7uYUSfrpWrUfg3HOI-SyYIpHhwOKeC99Lit5MuiUp8JqJ5K" TargetMode="External"/><Relationship Id="rId508" Type="http://schemas.openxmlformats.org/officeDocument/2006/relationships/hyperlink" Target="https://3694911.app.netsuite.com/core/media/media.nl?id=30088&amp;c=3694911&amp;h=m1kIbtT9mX0boqNmwR413YwiG8VhBzijQ3jU5qjV0In0udVR" TargetMode="External"/><Relationship Id="rId105" Type="http://schemas.openxmlformats.org/officeDocument/2006/relationships/image" Target="../media/image51.nl"/><Relationship Id="rId147" Type="http://schemas.openxmlformats.org/officeDocument/2006/relationships/image" Target="../media/image72.nl"/><Relationship Id="rId312" Type="http://schemas.openxmlformats.org/officeDocument/2006/relationships/hyperlink" Target="https://3694911.app.netsuite.com/core/media/media.nl?id=36606&amp;c=3694911&amp;h=nSyWk8NZmGt-yzO0G4NGuBFcShVEJIEeaEjihc7PstKafPav" TargetMode="External"/><Relationship Id="rId354" Type="http://schemas.openxmlformats.org/officeDocument/2006/relationships/hyperlink" Target="https://3694911.app.netsuite.com/core/media/media.nl?id=23145&amp;c=3694911&amp;h=hIIGhyZ_hY9KbCd1XfgipKT12xCwxHxO7Ke8LGqNz-ZkUOjU" TargetMode="External"/><Relationship Id="rId51" Type="http://schemas.openxmlformats.org/officeDocument/2006/relationships/hyperlink" Target="https://3694911.app.netsuite.com/core/media/media.nl?id=24013&amp;c=3694911&amp;h=Gu8yrNxk7B9QP84KaWsJU64NFOwgPc-IejDNuCaTXfAtZ9Kr" TargetMode="External"/><Relationship Id="rId93" Type="http://schemas.openxmlformats.org/officeDocument/2006/relationships/image" Target="../media/image45.nl"/><Relationship Id="rId189" Type="http://schemas.openxmlformats.org/officeDocument/2006/relationships/image" Target="../media/image93.nl"/><Relationship Id="rId396" Type="http://schemas.openxmlformats.org/officeDocument/2006/relationships/hyperlink" Target="https://3694911.app.netsuite.com/core/media/media.nl?id=43827&amp;c=3694911&amp;h=s-F9aRltF_ZvBrwcznEsaRfZfnWytlQ7P0NyBeESwj97JvWw" TargetMode="External"/><Relationship Id="rId561" Type="http://schemas.openxmlformats.org/officeDocument/2006/relationships/image" Target="../media/image279.nl"/><Relationship Id="rId214" Type="http://schemas.openxmlformats.org/officeDocument/2006/relationships/hyperlink" Target="https://3694911.app.netsuite.com/core/media/media.nl?id=28816&amp;c=3694911&amp;h=J1YbiMqWkohwZxyi4Lk_an2E9x4hrlOePtzvcwU19lThnA8I" TargetMode="External"/><Relationship Id="rId256" Type="http://schemas.openxmlformats.org/officeDocument/2006/relationships/hyperlink" Target="https://3694911.app.netsuite.com/core/media/media.nl?id=36414&amp;c=3694911&amp;h=1jXE-TCUBVVqZ0G-s2EjOQp5b1KBxF9lAe-uzPQNS6kQlWFg" TargetMode="External"/><Relationship Id="rId298" Type="http://schemas.openxmlformats.org/officeDocument/2006/relationships/hyperlink" Target="https://3694911.app.netsuite.com/core/media/media.nl?id=36624&amp;c=3694911&amp;h=2xeWfwunwo3mHIjCF_Dbk2u12SMfmeBDESHSuNpIGnrrNcKK" TargetMode="External"/><Relationship Id="rId421" Type="http://schemas.openxmlformats.org/officeDocument/2006/relationships/image" Target="../media/image209.nl"/><Relationship Id="rId463" Type="http://schemas.openxmlformats.org/officeDocument/2006/relationships/image" Target="../media/image230.nl"/><Relationship Id="rId519" Type="http://schemas.openxmlformats.org/officeDocument/2006/relationships/image" Target="../media/image258.nl"/><Relationship Id="rId116" Type="http://schemas.openxmlformats.org/officeDocument/2006/relationships/hyperlink" Target="https://3694911.app.netsuite.com/core/media/media.nl?id=36420&amp;c=3694911&amp;h=GcT4pPbyUYH2WxCwBWG-peQ4nqfJ0XwVZIlg9qad0AXUW5fZ" TargetMode="External"/><Relationship Id="rId158" Type="http://schemas.openxmlformats.org/officeDocument/2006/relationships/hyperlink" Target="https://3694911.app.netsuite.com/core/media/media.nl?id=25159&amp;c=3694911&amp;h=Mkiptckt2HMjgBG4MsCqKC-orUPv1nb-cGYLhEOcLRzn9Fyb" TargetMode="External"/><Relationship Id="rId323" Type="http://schemas.openxmlformats.org/officeDocument/2006/relationships/image" Target="../media/image160.nl"/><Relationship Id="rId530" Type="http://schemas.openxmlformats.org/officeDocument/2006/relationships/hyperlink" Target="https://3694911.app.netsuite.com/core/media/media.nl?id=23176&amp;c=3694911&amp;h=TNLB9lVc5R_qdZps8zD0fSN_Jl5sV2XyqZI8Plz6KoOchnXX" TargetMode="External"/><Relationship Id="rId20" Type="http://schemas.openxmlformats.org/officeDocument/2006/relationships/image" Target="../media/image10.nl"/><Relationship Id="rId62" Type="http://schemas.openxmlformats.org/officeDocument/2006/relationships/image" Target="../media/image31.nl"/><Relationship Id="rId365" Type="http://schemas.openxmlformats.org/officeDocument/2006/relationships/image" Target="../media/image181.nl"/><Relationship Id="rId572" Type="http://schemas.openxmlformats.org/officeDocument/2006/relationships/hyperlink" Target="https://3694911.app.netsuite.com/core/media/media.nl?id=23956&amp;c=3694911&amp;h=uFVsOWkNOTiN9Qc-CqwbkyKtLtc5Rt1COD4fF9vCh88hwRp1" TargetMode="External"/><Relationship Id="rId225" Type="http://schemas.openxmlformats.org/officeDocument/2006/relationships/image" Target="../media/image111.nl"/><Relationship Id="rId267" Type="http://schemas.openxmlformats.org/officeDocument/2006/relationships/image" Target="../media/image132.nl"/><Relationship Id="rId432" Type="http://schemas.openxmlformats.org/officeDocument/2006/relationships/hyperlink" Target="https://3694911.app.netsuite.com/core/media/media.nl?id=36474&amp;c=3694911&amp;h=UH0DdN8PkWjbIuTNwqT48Dew9YluzFPYGJRidIsVl41vUsXX" TargetMode="External"/><Relationship Id="rId474" Type="http://schemas.openxmlformats.org/officeDocument/2006/relationships/hyperlink" Target="https://3694911.app.netsuite.com/core/media/media.nl?id=36417&amp;c=3694911&amp;h=MIjR8Pxrsy_g3PoUbVLO93Q1Aw9pEox6c8vidgBONhUxcPro" TargetMode="External"/><Relationship Id="rId127" Type="http://schemas.openxmlformats.org/officeDocument/2006/relationships/image" Target="../media/image62.nl"/><Relationship Id="rId31" Type="http://schemas.openxmlformats.org/officeDocument/2006/relationships/hyperlink" Target="https://3694911.app.netsuite.com/core/media/media.nl?id=71437&amp;c=3694911&amp;h=CyBOi33RDE44oa2Db8KOfZP77BVrkqGD_4dpRMD8llKvj1VH" TargetMode="External"/><Relationship Id="rId73" Type="http://schemas.openxmlformats.org/officeDocument/2006/relationships/image" Target="../media/image35.nl"/><Relationship Id="rId169" Type="http://schemas.openxmlformats.org/officeDocument/2006/relationships/image" Target="../media/image83.nl"/><Relationship Id="rId334" Type="http://schemas.openxmlformats.org/officeDocument/2006/relationships/hyperlink" Target="https://3694911.app.netsuite.com/core/media/media.nl?id=36574&amp;c=3694911&amp;h=W5crnvMqSYdL0uu2rH6WtD9i8PEPj5zFdPflu6AN3BymaMP7" TargetMode="External"/><Relationship Id="rId376" Type="http://schemas.openxmlformats.org/officeDocument/2006/relationships/hyperlink" Target="https://3694911.app.netsuite.com/core/media/media.nl?id=31791&amp;c=3694911&amp;h=-L5vNs_sN4ReHiNGf4paiUQrq02eOyNKlOUgyzUMYh08zn37" TargetMode="External"/><Relationship Id="rId541" Type="http://schemas.openxmlformats.org/officeDocument/2006/relationships/image" Target="../media/image269.nl"/><Relationship Id="rId4" Type="http://schemas.openxmlformats.org/officeDocument/2006/relationships/image" Target="../media/image2.nl"/><Relationship Id="rId180" Type="http://schemas.openxmlformats.org/officeDocument/2006/relationships/hyperlink" Target="https://3694911.app.netsuite.com/core/media/media.nl?id=43728&amp;c=3694911&amp;h=IwSfmreAvB33C3PJeeVE1OuUffqPwY4ZnJRZJ-mDrKlMCwRG" TargetMode="External"/><Relationship Id="rId236" Type="http://schemas.openxmlformats.org/officeDocument/2006/relationships/hyperlink" Target="https://3694911.app.netsuite.com/core/media/media.nl?id=43809&amp;c=3694911&amp;h=2Kk6cXcC1qJSwaPfU60aUgoEv8UvQfAaixakMKu7yiM2Pmta" TargetMode="External"/><Relationship Id="rId278" Type="http://schemas.openxmlformats.org/officeDocument/2006/relationships/hyperlink" Target="https://3694911.app.netsuite.com/core/media/media.nl?id=50436&amp;c=3694911&amp;h=O5EWTPD5a_dXhLwd6Muu1Vnl2sTQ0VaIBeHjeMk4Jbi97Pj4" TargetMode="External"/><Relationship Id="rId401" Type="http://schemas.openxmlformats.org/officeDocument/2006/relationships/image" Target="../media/image199.nl"/><Relationship Id="rId443" Type="http://schemas.openxmlformats.org/officeDocument/2006/relationships/image" Target="../media/image220.nl"/><Relationship Id="rId303" Type="http://schemas.openxmlformats.org/officeDocument/2006/relationships/image" Target="../media/image150.nl"/><Relationship Id="rId485" Type="http://schemas.openxmlformats.org/officeDocument/2006/relationships/image" Target="../media/image241.nl"/><Relationship Id="rId42" Type="http://schemas.openxmlformats.org/officeDocument/2006/relationships/image" Target="../media/image21.nl"/><Relationship Id="rId84" Type="http://schemas.openxmlformats.org/officeDocument/2006/relationships/hyperlink" Target="https://3694911.app.netsuite.com/core/media/media.nl?id=36465&amp;c=3694911&amp;h=z7BRjofj4LDJ3wrIEG-4zRuGbankHfWxHhB-wzXG0RVN33BP" TargetMode="External"/><Relationship Id="rId138" Type="http://schemas.openxmlformats.org/officeDocument/2006/relationships/hyperlink" Target="https://3694911.app.netsuite.com/core/media/media.nl?id=66158&amp;c=3694911&amp;h=V3D3EXs3JmbFDd7PeTn4--4kWKFvvmQGL7FXggPgFC1wqxk8" TargetMode="External"/><Relationship Id="rId345" Type="http://schemas.openxmlformats.org/officeDocument/2006/relationships/image" Target="../media/image171.nl"/><Relationship Id="rId387" Type="http://schemas.openxmlformats.org/officeDocument/2006/relationships/image" Target="../media/image192.nl"/><Relationship Id="rId510" Type="http://schemas.openxmlformats.org/officeDocument/2006/relationships/hyperlink" Target="https://3694911.app.netsuite.com/core/media/media.nl?id=36889&amp;c=3694911&amp;h=GBLLWN6wne31Mlv7A08YA7OSHBAF1bV2CB_aRV-UbNcbglLS" TargetMode="External"/><Relationship Id="rId552" Type="http://schemas.openxmlformats.org/officeDocument/2006/relationships/hyperlink" Target="https://3694911.app.netsuite.com/core/media/media.nl?id=30087&amp;c=3694911&amp;h=dKfxiAApOp3PsUeFElZ3lS_sT6Wltp7KZbqylSiB00hgOzCA" TargetMode="External"/><Relationship Id="rId191" Type="http://schemas.openxmlformats.org/officeDocument/2006/relationships/image" Target="../media/image94.nl"/><Relationship Id="rId205" Type="http://schemas.openxmlformats.org/officeDocument/2006/relationships/image" Target="../media/image101.nl"/><Relationship Id="rId247" Type="http://schemas.openxmlformats.org/officeDocument/2006/relationships/image" Target="../media/image122.nl"/><Relationship Id="rId412" Type="http://schemas.openxmlformats.org/officeDocument/2006/relationships/hyperlink" Target="https://3694911.app.netsuite.com/core/media/media.nl?id=23936&amp;c=3694911&amp;h=sdvzZKXbZpQ6Uu-SS-yl9uoHkbyrRLGY9bs6c-jQ8A3Dbdwz" TargetMode="External"/><Relationship Id="rId107" Type="http://schemas.openxmlformats.org/officeDocument/2006/relationships/image" Target="../media/image52.nl"/><Relationship Id="rId289" Type="http://schemas.openxmlformats.org/officeDocument/2006/relationships/image" Target="../media/image143.nl"/><Relationship Id="rId454" Type="http://schemas.openxmlformats.org/officeDocument/2006/relationships/hyperlink" Target="https://3694911.app.netsuite.com/core/media/media.nl?id=69833&amp;c=3694911&amp;h=vDKkwSmn2LsT0IUzK2HNHyQgTJsfeUgh8nhh8-ts0FC_FWAF" TargetMode="External"/><Relationship Id="rId496" Type="http://schemas.openxmlformats.org/officeDocument/2006/relationships/hyperlink" Target="https://3694911.app.netsuite.com/core/media/media.nl?id=18639&amp;c=3694911&amp;h=sB26qyMrJpONE_IZrfwHdHH_-8M--3T14KpwMNEaDVzw0hrn" TargetMode="External"/><Relationship Id="rId11" Type="http://schemas.openxmlformats.org/officeDocument/2006/relationships/hyperlink" Target="https://3694911.app.netsuite.com/core/media/media.nl?id=45972&amp;c=3694911&amp;h=H04B7oTJwADniYwScfDxj2UfVCo_WSRK4UGcpNY8CE4jKNda" TargetMode="External"/><Relationship Id="rId53" Type="http://schemas.openxmlformats.org/officeDocument/2006/relationships/hyperlink" Target="https://3694911.app.netsuite.com/core/media/media.nl?id=28795&amp;c=3694911&amp;h=0VonM-VxfeTJEh6virboK6Aa_qL1PpnjXdPmhf64BieBzr_w" TargetMode="External"/><Relationship Id="rId149" Type="http://schemas.openxmlformats.org/officeDocument/2006/relationships/image" Target="../media/image73.nl"/><Relationship Id="rId314" Type="http://schemas.openxmlformats.org/officeDocument/2006/relationships/hyperlink" Target="https://3694911.app.netsuite.com/core/media/media.nl?id=36613&amp;c=3694911&amp;h=W49jEWddyZWYVF515mfleP-5U1jKJIZwNA__PJaJS5BTDkws" TargetMode="External"/><Relationship Id="rId356" Type="http://schemas.openxmlformats.org/officeDocument/2006/relationships/hyperlink" Target="https://3694911.app.netsuite.com/core/media/media.nl?id=36633&amp;c=3694911&amp;h=pxhGAwRN_8yoFd1ua-QgK2Vb8l9RE5iEbtT8Xt-NbHz5idPu" TargetMode="External"/><Relationship Id="rId398" Type="http://schemas.openxmlformats.org/officeDocument/2006/relationships/hyperlink" Target="https://3694911.app.netsuite.com/core/media/media.nl?id=43824&amp;c=3694911&amp;h=JDhmOxo-PMg14WFky-y4qWXe8MwGcAhEyfL2QQQHCGDwM01m" TargetMode="External"/><Relationship Id="rId521" Type="http://schemas.openxmlformats.org/officeDocument/2006/relationships/image" Target="../media/image259.nl"/><Relationship Id="rId563" Type="http://schemas.openxmlformats.org/officeDocument/2006/relationships/image" Target="../media/image280.nl"/><Relationship Id="rId95" Type="http://schemas.openxmlformats.org/officeDocument/2006/relationships/image" Target="../media/image46.nl"/><Relationship Id="rId160" Type="http://schemas.openxmlformats.org/officeDocument/2006/relationships/hyperlink" Target="https://3694911.app.netsuite.com/core/media/media.nl?id=22377&amp;c=3694911&amp;h=QRvnOWXJpxDqCEbN_XakorAEXBLCeAPANdqv8aw0yQ9nEP1E" TargetMode="External"/><Relationship Id="rId216" Type="http://schemas.openxmlformats.org/officeDocument/2006/relationships/hyperlink" Target="https://3694911.app.netsuite.com/core/media/media.nl?id=28817&amp;c=3694911&amp;h=wDjSuAPXKr1y1m_8OVnPU2IE8JeqGv_N5-p0iE3e0Vhlpu1B" TargetMode="External"/><Relationship Id="rId423" Type="http://schemas.openxmlformats.org/officeDocument/2006/relationships/image" Target="../media/image210.nl"/><Relationship Id="rId258" Type="http://schemas.openxmlformats.org/officeDocument/2006/relationships/hyperlink" Target="https://3694911.app.netsuite.com/core/media/media.nl?id=39134&amp;c=3694911&amp;h=dVqfUXDBJhHGDRNxf6JyuXFuXb1bu3T9wM0WdbRmyiZ3LBoc" TargetMode="External"/><Relationship Id="rId465" Type="http://schemas.openxmlformats.org/officeDocument/2006/relationships/image" Target="../media/image231.nl"/><Relationship Id="rId22" Type="http://schemas.openxmlformats.org/officeDocument/2006/relationships/image" Target="../media/image11.nl"/><Relationship Id="rId64" Type="http://schemas.openxmlformats.org/officeDocument/2006/relationships/image" Target="../media/image32.nl"/><Relationship Id="rId118" Type="http://schemas.openxmlformats.org/officeDocument/2006/relationships/hyperlink" Target="https://3694911.app.netsuite.com/core/media/media.nl?id=36421&amp;c=3694911&amp;h=nh6xG0NoguzsHsGfxRPacqk20s28g3QXJJKuUI5oDvPo5pvp" TargetMode="External"/><Relationship Id="rId325" Type="http://schemas.openxmlformats.org/officeDocument/2006/relationships/image" Target="../media/image161.nl"/><Relationship Id="rId367" Type="http://schemas.openxmlformats.org/officeDocument/2006/relationships/image" Target="../media/image182.nl"/><Relationship Id="rId532" Type="http://schemas.openxmlformats.org/officeDocument/2006/relationships/hyperlink" Target="https://3694911.app.netsuite.com/core/media/media.nl?id=43815&amp;c=3694911&amp;h=uwQ008Zj-dzZT4zkuw546WIxuB0CL5mTY2vTDCZWoOVLY4ik" TargetMode="External"/><Relationship Id="rId171" Type="http://schemas.openxmlformats.org/officeDocument/2006/relationships/image" Target="../media/image84.nl"/><Relationship Id="rId227" Type="http://schemas.openxmlformats.org/officeDocument/2006/relationships/image" Target="../media/image112.nl"/><Relationship Id="rId269" Type="http://schemas.openxmlformats.org/officeDocument/2006/relationships/image" Target="../media/image133.nl"/><Relationship Id="rId434" Type="http://schemas.openxmlformats.org/officeDocument/2006/relationships/hyperlink" Target="https://3694911.app.netsuite.com/core/media/media.nl?id=36539&amp;c=3694911&amp;h=Czf4SCVNy_x9eUT9oewfYMTi6zXGdB12MYhuTC41pnwULJdK" TargetMode="External"/><Relationship Id="rId476" Type="http://schemas.openxmlformats.org/officeDocument/2006/relationships/hyperlink" Target="https://3694911.app.netsuite.com/core/media/media.nl?id=40836&amp;c=3694911&amp;h=ponp7yagq_I9ay9X44KjmmHivwTDeS7mQQc3XHeo5stHC6J1" TargetMode="External"/><Relationship Id="rId33" Type="http://schemas.openxmlformats.org/officeDocument/2006/relationships/hyperlink" Target="https://3694911.app.netsuite.com/core/media/media.nl?id=44890&amp;c=3694911&amp;h=Jvoak-9nyZ09-yxDex4VGWhk7msrvK5o-sGAqVzNTEbPFoYR" TargetMode="External"/><Relationship Id="rId129" Type="http://schemas.openxmlformats.org/officeDocument/2006/relationships/image" Target="../media/image63.nl"/><Relationship Id="rId280" Type="http://schemas.openxmlformats.org/officeDocument/2006/relationships/hyperlink" Target="https://3694911.app.netsuite.com/core/media/media.nl?id=40814&amp;c=3694911&amp;h=aBeZYhj8i7Q0FUMP9r9IzVhmHqBnCKQSGMwBN8Vdcw0FWjrB" TargetMode="External"/><Relationship Id="rId336" Type="http://schemas.openxmlformats.org/officeDocument/2006/relationships/hyperlink" Target="https://3694911.app.netsuite.com/core/media/media.nl?id=28797&amp;c=3694911&amp;h=p2pdgBvkXWZP1zb-aw1uso4POS5bJDIDkr71e39fdcQ8dr5j" TargetMode="External"/><Relationship Id="rId501" Type="http://schemas.openxmlformats.org/officeDocument/2006/relationships/image" Target="../media/image249.nl"/><Relationship Id="rId543" Type="http://schemas.openxmlformats.org/officeDocument/2006/relationships/image" Target="../media/image270.nl"/><Relationship Id="rId75" Type="http://schemas.openxmlformats.org/officeDocument/2006/relationships/image" Target="../media/image36.nl"/><Relationship Id="rId140" Type="http://schemas.openxmlformats.org/officeDocument/2006/relationships/hyperlink" Target="https://3694911.app.netsuite.com/core/media/media.nl?id=6272&amp;c=3694911&amp;h=7ytDGezbSP95Ra5rgx1E4bYuenPvtaH4eBFX8dOBc3JA9XL7" TargetMode="External"/><Relationship Id="rId182" Type="http://schemas.openxmlformats.org/officeDocument/2006/relationships/hyperlink" Target="https://3694911.app.netsuite.com/core/media/media.nl?id=43727&amp;c=3694911&amp;h=dI1TaxbxtCuLAfOL495myQeCSDrzywKiZWoePs0vH4Wb31D1" TargetMode="External"/><Relationship Id="rId378" Type="http://schemas.openxmlformats.org/officeDocument/2006/relationships/hyperlink" Target="https://3694911.app.netsuite.com/core/media/media.nl?id=23755&amp;c=3694911&amp;h=cp6AGGGJ2bZCAtabecXT9o-MU-o3J7rYslQ7Wzf6LKbH3PXM" TargetMode="External"/><Relationship Id="rId403" Type="http://schemas.openxmlformats.org/officeDocument/2006/relationships/image" Target="../media/image200.nl"/><Relationship Id="rId6" Type="http://schemas.openxmlformats.org/officeDocument/2006/relationships/image" Target="../media/image3.nl"/><Relationship Id="rId238" Type="http://schemas.openxmlformats.org/officeDocument/2006/relationships/hyperlink" Target="https://3694911.app.netsuite.com/core/media/media.nl?id=43808&amp;c=3694911&amp;h=IX_VCJ2LoEpH7mBr-KzminbWLQxVPssVtrtmrK7_9Sq_htEh" TargetMode="External"/><Relationship Id="rId445" Type="http://schemas.openxmlformats.org/officeDocument/2006/relationships/image" Target="../media/image221.nl"/><Relationship Id="rId487" Type="http://schemas.openxmlformats.org/officeDocument/2006/relationships/image" Target="../media/image242.nl"/><Relationship Id="rId291" Type="http://schemas.openxmlformats.org/officeDocument/2006/relationships/image" Target="../media/image144.nl"/><Relationship Id="rId305" Type="http://schemas.openxmlformats.org/officeDocument/2006/relationships/image" Target="../media/image151.nl"/><Relationship Id="rId347" Type="http://schemas.openxmlformats.org/officeDocument/2006/relationships/image" Target="../media/image172.nl"/><Relationship Id="rId512" Type="http://schemas.openxmlformats.org/officeDocument/2006/relationships/hyperlink" Target="https://3694911.app.netsuite.com/core/media/media.nl?id=36888&amp;c=3694911&amp;h=JBRH4hThGGKkSFmjn1xW63Ujhj5N24UXNIhN9ud4JvGl8vnM" TargetMode="External"/><Relationship Id="rId44" Type="http://schemas.openxmlformats.org/officeDocument/2006/relationships/image" Target="../media/image22.nl"/><Relationship Id="rId86" Type="http://schemas.openxmlformats.org/officeDocument/2006/relationships/hyperlink" Target="https://3694911.app.netsuite.com/core/media/media.nl?id=40439&amp;c=3694911&amp;h=FQAvWEG_2akNlQLxeEX07ye93fnn7mg1JXg8EYv5WWu-FAx0" TargetMode="External"/><Relationship Id="rId151" Type="http://schemas.openxmlformats.org/officeDocument/2006/relationships/image" Target="../media/image74.nl"/><Relationship Id="rId389" Type="http://schemas.openxmlformats.org/officeDocument/2006/relationships/image" Target="../media/image193.nl"/><Relationship Id="rId554" Type="http://schemas.openxmlformats.org/officeDocument/2006/relationships/hyperlink" Target="https://3694911.app.netsuite.com/core/media/media.nl?id=25519&amp;c=3694911&amp;h=z3OUw3bzi6yS5u9WprmiV3D-UwLP5-AgobqGB5rf7PeIyL5j" TargetMode="External"/><Relationship Id="rId193" Type="http://schemas.openxmlformats.org/officeDocument/2006/relationships/image" Target="../media/image95.nl"/><Relationship Id="rId207" Type="http://schemas.openxmlformats.org/officeDocument/2006/relationships/image" Target="../media/image102.nl"/><Relationship Id="rId249" Type="http://schemas.openxmlformats.org/officeDocument/2006/relationships/image" Target="../media/image123.nl"/><Relationship Id="rId414" Type="http://schemas.openxmlformats.org/officeDocument/2006/relationships/hyperlink" Target="https://3694911.app.netsuite.com/core/media/media.nl?id=45138&amp;c=3694911&amp;h=SSb1qgtUVc0HUaFoK3oGT4CDL7fOMGyewuiTE9awrQtIj82Z" TargetMode="External"/><Relationship Id="rId456" Type="http://schemas.openxmlformats.org/officeDocument/2006/relationships/hyperlink" Target="https://3694911.app.netsuite.com/core/media/media.nl?id=43762&amp;c=3694911&amp;h=0-kZ_-E7TD8R0S8XKK6Fhc1iYPGkLdrNqh4RsjGN61lbubEs" TargetMode="External"/><Relationship Id="rId498" Type="http://schemas.openxmlformats.org/officeDocument/2006/relationships/hyperlink" Target="https://3694911.app.netsuite.com/core/media/media.nl?id=24012&amp;c=3694911&amp;h=KPKdeHLDizPCjOxZZWq-hG_23ru08KsXSrkRV76AgLIFvAdz" TargetMode="External"/><Relationship Id="rId13" Type="http://schemas.openxmlformats.org/officeDocument/2006/relationships/hyperlink" Target="https://3694911.app.netsuite.com/core/media/media.nl?id=45870&amp;c=3694911&amp;h=Wtq0prG0Xj1PELk2Of0zA6Rjz00shZB_CQogIrn9C6Zv2cHF" TargetMode="External"/><Relationship Id="rId109" Type="http://schemas.openxmlformats.org/officeDocument/2006/relationships/image" Target="../media/image53.nl"/><Relationship Id="rId260" Type="http://schemas.openxmlformats.org/officeDocument/2006/relationships/hyperlink" Target="https://3694911.app.netsuite.com/core/media/media.nl?id=39104&amp;c=3694911&amp;h=s6nOmg8UJsw25QvmcW4OkHtz2sn67_Vgu_tHOwjj5RvS-kUt" TargetMode="External"/><Relationship Id="rId316" Type="http://schemas.openxmlformats.org/officeDocument/2006/relationships/hyperlink" Target="https://3694911.app.netsuite.com/core/media/media.nl?id=45461&amp;c=3694911&amp;h=dh7BK6_PeIcNGJJzVyiwlTOXaKWbODVfESS5GPIQX0OzVd8m" TargetMode="External"/><Relationship Id="rId523" Type="http://schemas.openxmlformats.org/officeDocument/2006/relationships/image" Target="../media/image260.nl"/><Relationship Id="rId55" Type="http://schemas.openxmlformats.org/officeDocument/2006/relationships/hyperlink" Target="https://3694911.app.netsuite.com/core/media/media.nl?id=43768&amp;c=3694911&amp;h=WD69PRVRkbxx35SezV-449S5ZBEqZ92fak_DF5ALrDkHplSd" TargetMode="External"/><Relationship Id="rId97" Type="http://schemas.openxmlformats.org/officeDocument/2006/relationships/image" Target="../media/image47.nl"/><Relationship Id="rId120" Type="http://schemas.openxmlformats.org/officeDocument/2006/relationships/hyperlink" Target="https://3694911.app.netsuite.com/core/media/media.nl?id=36422&amp;c=3694911&amp;h=BlFoL_e2iowBpAQERb_OTf1X_F7O58AWCTy7xWurcUf0DYDp" TargetMode="External"/><Relationship Id="rId358" Type="http://schemas.openxmlformats.org/officeDocument/2006/relationships/hyperlink" Target="https://3694911.app.netsuite.com/core/media/media.nl?id=24078&amp;c=3694911&amp;h=-7SNp2G0Xd4d39rEaEsMml2H4WMwGtpDV0aE5Wz-oJfea8t8" TargetMode="External"/><Relationship Id="rId565" Type="http://schemas.openxmlformats.org/officeDocument/2006/relationships/image" Target="../media/image281.nl"/><Relationship Id="rId162" Type="http://schemas.openxmlformats.org/officeDocument/2006/relationships/hyperlink" Target="https://3694911.app.netsuite.com/core/media/media.nl?id=22378&amp;c=3694911&amp;h=1CTZoFipIzxGypMiLOXl74LoD0bsnVpN71F3tHUWbHawQwRT" TargetMode="External"/><Relationship Id="rId218" Type="http://schemas.openxmlformats.org/officeDocument/2006/relationships/hyperlink" Target="https://3694911.app.netsuite.com/core/media/media.nl?id=31784&amp;c=3694911&amp;h=4R-dxxN07wrFXFEU-JY0B-eTfVoqyQ0Yiy40wfChCLXUMkMM" TargetMode="External"/><Relationship Id="rId425" Type="http://schemas.openxmlformats.org/officeDocument/2006/relationships/image" Target="../media/image211.nl"/><Relationship Id="rId467" Type="http://schemas.openxmlformats.org/officeDocument/2006/relationships/image" Target="../media/image232.nl"/><Relationship Id="rId271" Type="http://schemas.openxmlformats.org/officeDocument/2006/relationships/image" Target="../media/image134.nl"/><Relationship Id="rId24" Type="http://schemas.openxmlformats.org/officeDocument/2006/relationships/image" Target="../media/image12.nl"/><Relationship Id="rId66" Type="http://schemas.openxmlformats.org/officeDocument/2006/relationships/image" Target="../media/image33.nl"/><Relationship Id="rId131" Type="http://schemas.openxmlformats.org/officeDocument/2006/relationships/image" Target="../media/image64.nl"/><Relationship Id="rId327" Type="http://schemas.openxmlformats.org/officeDocument/2006/relationships/image" Target="../media/image162.nl"/><Relationship Id="rId369" Type="http://schemas.openxmlformats.org/officeDocument/2006/relationships/image" Target="../media/image183.nl"/><Relationship Id="rId534" Type="http://schemas.openxmlformats.org/officeDocument/2006/relationships/hyperlink" Target="https://3694911.app.netsuite.com/core/media/media.nl?id=43813&amp;c=3694911&amp;h=M2bCCDlc5m7hY3HvsmI9HDgZjzqPgPCFmUgMI-dmiP2SiGqZ" TargetMode="External"/><Relationship Id="rId173" Type="http://schemas.openxmlformats.org/officeDocument/2006/relationships/image" Target="../media/image85.nl"/><Relationship Id="rId229" Type="http://schemas.openxmlformats.org/officeDocument/2006/relationships/image" Target="../media/image113.nl"/><Relationship Id="rId380" Type="http://schemas.openxmlformats.org/officeDocument/2006/relationships/hyperlink" Target="https://3694911.app.netsuite.com/core/media/media.nl?id=25559&amp;c=3694911&amp;h=lLjyfhTXkDgRkVAbf-W91Z5Vun9l0TUNEQ8jK32EhWT6niZk" TargetMode="External"/><Relationship Id="rId436" Type="http://schemas.openxmlformats.org/officeDocument/2006/relationships/hyperlink" Target="https://3694911.app.netsuite.com/core/media/media.nl?id=43766&amp;c=3694911&amp;h=6WaQDgYf6DEaInHXX1M1ZgBE6NBkj0-ddo5SMrSV-Bb9ryfI" TargetMode="External"/><Relationship Id="rId240" Type="http://schemas.openxmlformats.org/officeDocument/2006/relationships/hyperlink" Target="https://3694911.app.netsuite.com/core/media/media.nl?id=39137&amp;c=3694911&amp;h=EpUhvtlpio071VddEVeC1ZBjsu2ZrCdZfA4iepWck2NkcGp7" TargetMode="External"/><Relationship Id="rId478" Type="http://schemas.openxmlformats.org/officeDocument/2006/relationships/hyperlink" Target="https://3694911.app.netsuite.com/core/media/media.nl?id=34440&amp;c=3694911&amp;h=2DhAgFK39YVtGFV9UOW5rDqvBvqD8Kc4K0_5VXF6-2yzuT-6" TargetMode="External"/><Relationship Id="rId35" Type="http://schemas.openxmlformats.org/officeDocument/2006/relationships/hyperlink" Target="https://3694911.app.netsuite.com/core/media/media.nl?id=69806&amp;c=3694911&amp;h=UrfqOtPjPnQ8IrW9jJiMgUJiwA_pxEfe7w9-R7ixMojV1A0C" TargetMode="External"/><Relationship Id="rId77" Type="http://schemas.openxmlformats.org/officeDocument/2006/relationships/image" Target="../media/image37.nl"/><Relationship Id="rId100" Type="http://schemas.openxmlformats.org/officeDocument/2006/relationships/hyperlink" Target="https://3694911.app.netsuite.com/core/media/media.nl?id=40446&amp;c=3694911&amp;h=bX0YXSn6k-JXw58o1OLO4lQGbC9o7vtU47ZVTCuoBZJEMjvl" TargetMode="External"/><Relationship Id="rId282" Type="http://schemas.openxmlformats.org/officeDocument/2006/relationships/hyperlink" Target="https://3694911.app.netsuite.com/core/media/media.nl?id=25554&amp;c=3694911&amp;h=EVD6BfX4TewhNFEBbXTDyuk7R_lRmo6SsBj-696DG_ftuV_2" TargetMode="External"/><Relationship Id="rId338" Type="http://schemas.openxmlformats.org/officeDocument/2006/relationships/hyperlink" Target="https://3694911.app.netsuite.com/core/media/media.nl?id=25515&amp;c=3694911&amp;h=jFqp9H1EIwnxHHW--JVuMYcL0yexG8vsx3ugidbgUrVPR--T" TargetMode="External"/><Relationship Id="rId503" Type="http://schemas.openxmlformats.org/officeDocument/2006/relationships/image" Target="../media/image250.nl"/><Relationship Id="rId545" Type="http://schemas.openxmlformats.org/officeDocument/2006/relationships/image" Target="../media/image271.nl"/><Relationship Id="rId8" Type="http://schemas.openxmlformats.org/officeDocument/2006/relationships/image" Target="../media/image4.nl"/><Relationship Id="rId142" Type="http://schemas.openxmlformats.org/officeDocument/2006/relationships/hyperlink" Target="https://3694911.app.netsuite.com/core/media/media.nl?id=49855&amp;c=3694911&amp;h=biLXfFYX-sQgJ4l6LzNSRL22Ogrz2O9htrYxHX1f2ja3hE9B" TargetMode="External"/><Relationship Id="rId184" Type="http://schemas.openxmlformats.org/officeDocument/2006/relationships/hyperlink" Target="https://3694911.app.netsuite.com/core/media/media.nl?id=43725&amp;c=3694911&amp;h=MdIUN2NPhCBwljJ8yIS_xA790ZQVRYJIDlc-crmXsWkkXZLc" TargetMode="External"/><Relationship Id="rId391" Type="http://schemas.openxmlformats.org/officeDocument/2006/relationships/image" Target="../media/image194.nl"/><Relationship Id="rId405" Type="http://schemas.openxmlformats.org/officeDocument/2006/relationships/image" Target="../media/image201.nl"/><Relationship Id="rId447" Type="http://schemas.openxmlformats.org/officeDocument/2006/relationships/image" Target="../media/image222.nl"/><Relationship Id="rId251" Type="http://schemas.openxmlformats.org/officeDocument/2006/relationships/image" Target="../media/image124.nl"/><Relationship Id="rId489" Type="http://schemas.openxmlformats.org/officeDocument/2006/relationships/image" Target="../media/image243.nl"/><Relationship Id="rId46" Type="http://schemas.openxmlformats.org/officeDocument/2006/relationships/image" Target="../media/image23.nl"/><Relationship Id="rId293" Type="http://schemas.openxmlformats.org/officeDocument/2006/relationships/image" Target="../media/image145.nl"/><Relationship Id="rId307" Type="http://schemas.openxmlformats.org/officeDocument/2006/relationships/image" Target="../media/image152.nl"/><Relationship Id="rId349" Type="http://schemas.openxmlformats.org/officeDocument/2006/relationships/image" Target="../media/image173.nl"/><Relationship Id="rId514" Type="http://schemas.openxmlformats.org/officeDocument/2006/relationships/hyperlink" Target="https://3694911.app.netsuite.com/core/media/media.nl?id=36470&amp;c=3694911&amp;h=9212YOJUFlGPLIkH0oBslxwKxzkK-6zp8suorIm_fusLRNsS" TargetMode="External"/><Relationship Id="rId556" Type="http://schemas.openxmlformats.org/officeDocument/2006/relationships/hyperlink" Target="https://3694911.app.netsuite.com/core/media/media.nl?id=50816&amp;c=3694911&amp;h=A8lG55V4Q_f9YMEBXe4Nb3cU4glBE3ueaDX3i81an138Ukdj" TargetMode="External"/><Relationship Id="rId88" Type="http://schemas.openxmlformats.org/officeDocument/2006/relationships/hyperlink" Target="https://3694911.app.netsuite.com/core/media/media.nl?id=40440&amp;c=3694911&amp;h=i7wegI_HXamoSN6nAaFvEpK1al-qyZXqndbz07an6IWKejDr" TargetMode="External"/><Relationship Id="rId111" Type="http://schemas.openxmlformats.org/officeDocument/2006/relationships/image" Target="../media/image54.nl"/><Relationship Id="rId153" Type="http://schemas.openxmlformats.org/officeDocument/2006/relationships/image" Target="../media/image75.nl"/><Relationship Id="rId195" Type="http://schemas.openxmlformats.org/officeDocument/2006/relationships/image" Target="../media/image96.nl"/><Relationship Id="rId209" Type="http://schemas.openxmlformats.org/officeDocument/2006/relationships/image" Target="../media/image103.nl"/><Relationship Id="rId360" Type="http://schemas.openxmlformats.org/officeDocument/2006/relationships/hyperlink" Target="https://3694911.app.netsuite.com/core/media/media.nl?id=23756&amp;c=3694911&amp;h=yVQpXiaNoQP8_B4lurHyRfPQVRCUG8K13LSi5rmFmv5hQMzO" TargetMode="External"/><Relationship Id="rId416" Type="http://schemas.openxmlformats.org/officeDocument/2006/relationships/hyperlink" Target="https://3694911.app.netsuite.com/core/media/media.nl?id=23183&amp;c=3694911&amp;h=eTxl0FY77dXvmXF92U_16sjxe7jyBgT1gtcEC1fYoGUGU72F" TargetMode="External"/><Relationship Id="rId220" Type="http://schemas.openxmlformats.org/officeDocument/2006/relationships/hyperlink" Target="https://3694911.app.netsuite.com/core/media/media.nl?id=39135&amp;c=3694911&amp;h=DNI3IkI2gSUsGEw2EootbocrPPYNhxoxmnCBiIAdlTkSnZX2" TargetMode="External"/><Relationship Id="rId458" Type="http://schemas.openxmlformats.org/officeDocument/2006/relationships/hyperlink" Target="https://3694911.app.netsuite.com/core/media/media.nl?id=43763&amp;c=3694911&amp;h=SZCOUp2RjnTBA7dtmDO_Ctbi-lgoy4OycwRFmTpMOSkSs_UC" TargetMode="External"/><Relationship Id="rId15" Type="http://schemas.openxmlformats.org/officeDocument/2006/relationships/hyperlink" Target="https://3694911.app.netsuite.com/core/media/media.nl?id=45973&amp;c=3694911&amp;h=obEInP9j6SqBaj6pVF1tXm77DI-QkijDs-qz-KDE_RB-INdt" TargetMode="External"/><Relationship Id="rId57" Type="http://schemas.openxmlformats.org/officeDocument/2006/relationships/hyperlink" Target="https://3694911.app.netsuite.com/core/media/media.nl?id=43769&amp;c=3694911&amp;h=oWLivevLsn_t4oy4ya7tz-EQ9B6YmueQG3cW0qFlgwqfUJTM" TargetMode="External"/><Relationship Id="rId262" Type="http://schemas.openxmlformats.org/officeDocument/2006/relationships/hyperlink" Target="https://3694911.app.netsuite.com/core/media/media.nl?id=39139&amp;c=3694911&amp;h=8o6DHAu72XnJQpJxxMnBGXNlYK7i3n-fb7dpiBvTZlpFJf5f" TargetMode="External"/><Relationship Id="rId318" Type="http://schemas.openxmlformats.org/officeDocument/2006/relationships/hyperlink" Target="https://3694911.app.netsuite.com/core/media/media.nl?id=31792&amp;c=3694911&amp;h=1mZ03X0h34vMd1NO_q0udwS9WSyz5LY2FYGR53k_XFkv9M3v" TargetMode="External"/><Relationship Id="rId525" Type="http://schemas.openxmlformats.org/officeDocument/2006/relationships/image" Target="../media/image261.nl"/><Relationship Id="rId567" Type="http://schemas.openxmlformats.org/officeDocument/2006/relationships/image" Target="../media/image282.nl"/><Relationship Id="rId99" Type="http://schemas.openxmlformats.org/officeDocument/2006/relationships/image" Target="../media/image48.nl"/><Relationship Id="rId122" Type="http://schemas.openxmlformats.org/officeDocument/2006/relationships/hyperlink" Target="https://3694911.app.netsuite.com/core/media/media.nl?id=19484&amp;c=3694911&amp;h=9N4IiwodS4YMegCOHP-78QzAy3OTirqNnAQ8DSkuy_0FtmaP" TargetMode="External"/><Relationship Id="rId164" Type="http://schemas.openxmlformats.org/officeDocument/2006/relationships/hyperlink" Target="https://3694911.app.netsuite.com/core/media/media.nl?id=23593&amp;c=3694911&amp;h=DDC4oglabS3vVy7VvHqw7mSB0Mu97KSEpLmhfX1cD0IUsUrv" TargetMode="External"/><Relationship Id="rId371" Type="http://schemas.openxmlformats.org/officeDocument/2006/relationships/image" Target="../media/image184.nl"/><Relationship Id="rId427" Type="http://schemas.openxmlformats.org/officeDocument/2006/relationships/image" Target="../media/image212.nl"/><Relationship Id="rId469" Type="http://schemas.openxmlformats.org/officeDocument/2006/relationships/image" Target="../media/image233.nl"/><Relationship Id="rId26" Type="http://schemas.openxmlformats.org/officeDocument/2006/relationships/image" Target="../media/image13.nl"/><Relationship Id="rId231" Type="http://schemas.openxmlformats.org/officeDocument/2006/relationships/image" Target="../media/image114.nl"/><Relationship Id="rId273" Type="http://schemas.openxmlformats.org/officeDocument/2006/relationships/image" Target="../media/image135.nl"/><Relationship Id="rId329" Type="http://schemas.openxmlformats.org/officeDocument/2006/relationships/image" Target="../media/image163.nl"/><Relationship Id="rId480" Type="http://schemas.openxmlformats.org/officeDocument/2006/relationships/hyperlink" Target="https://3694911.app.netsuite.com/core/media/media.nl?id=23246&amp;c=3694911&amp;h=MtvWYKFms9_T31XNzG4BDZzI6QVMT_4fvDXRDdHhee3rh_qL" TargetMode="External"/><Relationship Id="rId536" Type="http://schemas.openxmlformats.org/officeDocument/2006/relationships/hyperlink" Target="https://3694911.app.netsuite.com/core/media/media.nl?id=45134&amp;c=3694911&amp;h=UgZOCtbaQELscOAKELwnm3dhzD4L0SVf4mYhf5lkTpHhHw9_" TargetMode="External"/><Relationship Id="rId68" Type="http://schemas.openxmlformats.org/officeDocument/2006/relationships/hyperlink" Target="https://3694911.app.netsuite.com/core/media/media.nl?id=51511&amp;c=3694911&amp;h=abcvqW2EKWWtbIS56Q0eBDCC0NTJEVIOf9gnIguRmgT6v-qn" TargetMode="External"/><Relationship Id="rId133" Type="http://schemas.openxmlformats.org/officeDocument/2006/relationships/image" Target="../media/image65.nl"/><Relationship Id="rId175" Type="http://schemas.openxmlformats.org/officeDocument/2006/relationships/image" Target="../media/image86.nl"/><Relationship Id="rId340" Type="http://schemas.openxmlformats.org/officeDocument/2006/relationships/hyperlink" Target="https://3694911.app.netsuite.com/core/media/media.nl?id=36621&amp;c=3694911&amp;h=lbIjSbRjfT1VdT1ts40wFYe3fFJFc6K-bJecrVG8w3DdTEp1" TargetMode="External"/><Relationship Id="rId200" Type="http://schemas.openxmlformats.org/officeDocument/2006/relationships/hyperlink" Target="https://3694911.app.netsuite.com/core/media/media.nl?id=43816&amp;c=3694911&amp;h=7fJIaq-QivPedp_YMEKcFanqdA0_MH0m-BdgwsKtuHdcOORw" TargetMode="External"/><Relationship Id="rId382" Type="http://schemas.openxmlformats.org/officeDocument/2006/relationships/hyperlink" Target="https://3694911.app.netsuite.com/core/media/media.nl?id=40455&amp;c=3694911&amp;h=M1ZQjSTgyrFT6AYa-EtdqinYWIN1lIWZ0gLiHGNmrnvQk_En" TargetMode="External"/><Relationship Id="rId438" Type="http://schemas.openxmlformats.org/officeDocument/2006/relationships/hyperlink" Target="https://3694911.app.netsuite.com/core/media/media.nl?id=43765&amp;c=3694911&amp;h=73aQVJi2o7IZxoV-rUto3MW5tnAvDPgbQnz1rIch67-0faXT" TargetMode="External"/><Relationship Id="rId242" Type="http://schemas.openxmlformats.org/officeDocument/2006/relationships/hyperlink" Target="https://3694911.app.netsuite.com/core/media/media.nl?id=39136&amp;c=3694911&amp;h=TGkUdOnJ-qtoptcQq6IYX7EFKCOmfvfO6yaZVAmYjxAHJvke" TargetMode="External"/><Relationship Id="rId284" Type="http://schemas.openxmlformats.org/officeDocument/2006/relationships/hyperlink" Target="https://3694911.app.netsuite.com/core/media/media.nl?id=25555&amp;c=3694911&amp;h=3r-3jx5K8fuQ6VI7YZ5pkdujBvygvjGAjirFyPNtwoE5u27w" TargetMode="External"/><Relationship Id="rId491" Type="http://schemas.openxmlformats.org/officeDocument/2006/relationships/image" Target="../media/image244.nl"/><Relationship Id="rId505" Type="http://schemas.openxmlformats.org/officeDocument/2006/relationships/image" Target="../media/image251.nl"/><Relationship Id="rId37" Type="http://schemas.openxmlformats.org/officeDocument/2006/relationships/hyperlink" Target="https://3694911.app.netsuite.com/core/media/media.nl?id=69807&amp;c=3694911&amp;h=Hl0DyNxfZkafLD0MYRlH3GL9rnBDZspAFEhxINn-tCKWTWWK" TargetMode="External"/><Relationship Id="rId79" Type="http://schemas.openxmlformats.org/officeDocument/2006/relationships/image" Target="../media/image38.nl"/><Relationship Id="rId102" Type="http://schemas.openxmlformats.org/officeDocument/2006/relationships/hyperlink" Target="https://3694911.app.netsuite.com/core/media/media.nl?id=40447&amp;c=3694911&amp;h=O4itrCU2GZDzV9RWA8EywrGxxoVuErytyFrnK8K5MjyYr0xJ" TargetMode="External"/><Relationship Id="rId144" Type="http://schemas.openxmlformats.org/officeDocument/2006/relationships/hyperlink" Target="https://3694911.app.netsuite.com/core/media/media.nl?id=39021&amp;c=3694911&amp;h=BiiANqcYm_FVhK1Ay9IbyM3HpL0hanmpWMmZ22960aDujQOl" TargetMode="External"/><Relationship Id="rId547" Type="http://schemas.openxmlformats.org/officeDocument/2006/relationships/image" Target="../media/image272.nl"/><Relationship Id="rId90" Type="http://schemas.openxmlformats.org/officeDocument/2006/relationships/hyperlink" Target="https://3694911.app.netsuite.com/core/media/media.nl?id=40441&amp;c=3694911&amp;h=sDgAYYG3Rjqam7F5eGK17PkE2Xo3Vp5SE6Ug6yt0AlCGaJxx" TargetMode="External"/><Relationship Id="rId186" Type="http://schemas.openxmlformats.org/officeDocument/2006/relationships/hyperlink" Target="https://3694911.app.netsuite.com/core/media/media.nl?id=43726&amp;c=3694911&amp;h=KVGd7X74LtI_iPuMQFQoySoFBKvOAbdtOXjj2Tb5xiGa2o5W" TargetMode="External"/><Relationship Id="rId351" Type="http://schemas.openxmlformats.org/officeDocument/2006/relationships/image" Target="../media/image174.nl"/><Relationship Id="rId393" Type="http://schemas.openxmlformats.org/officeDocument/2006/relationships/image" Target="../media/image195.nl"/><Relationship Id="rId407" Type="http://schemas.openxmlformats.org/officeDocument/2006/relationships/image" Target="../media/image202.nl"/><Relationship Id="rId449" Type="http://schemas.openxmlformats.org/officeDocument/2006/relationships/image" Target="../media/image223.nl"/><Relationship Id="rId211" Type="http://schemas.openxmlformats.org/officeDocument/2006/relationships/image" Target="../media/image104.nl"/><Relationship Id="rId253" Type="http://schemas.openxmlformats.org/officeDocument/2006/relationships/image" Target="../media/image125.nl"/><Relationship Id="rId295" Type="http://schemas.openxmlformats.org/officeDocument/2006/relationships/image" Target="../media/image146.nl"/><Relationship Id="rId309" Type="http://schemas.openxmlformats.org/officeDocument/2006/relationships/image" Target="../media/image153.nl"/><Relationship Id="rId460" Type="http://schemas.openxmlformats.org/officeDocument/2006/relationships/hyperlink" Target="https://3694911.app.netsuite.com/core/media/media.nl?id=23826&amp;c=3694911&amp;h=8Is4fGx0sNsG58_ALoT_vcIratvoV-S9_a-wNFfGOPOsyFZA" TargetMode="External"/><Relationship Id="rId516" Type="http://schemas.openxmlformats.org/officeDocument/2006/relationships/hyperlink" Target="https://3694911.app.netsuite.com/core/media/media.nl?id=50818&amp;c=3694911&amp;h=uJCWPKNqZcuHVRTyblWwYfF7477Iibdi6Sic_OVfLivN3g8v" TargetMode="External"/><Relationship Id="rId48" Type="http://schemas.openxmlformats.org/officeDocument/2006/relationships/image" Target="../media/image24.nl"/><Relationship Id="rId113" Type="http://schemas.openxmlformats.org/officeDocument/2006/relationships/image" Target="../media/image55.nl"/><Relationship Id="rId320" Type="http://schemas.openxmlformats.org/officeDocument/2006/relationships/hyperlink" Target="https://3694911.app.netsuite.com/core/media/media.nl?id=36607&amp;c=3694911&amp;h=VD5ZWlU54McetRLQGBPOCJP_I21fRxwJLya9LbpetlXHbvOL" TargetMode="External"/><Relationship Id="rId558" Type="http://schemas.openxmlformats.org/officeDocument/2006/relationships/hyperlink" Target="https://3694911.app.netsuite.com/core/media/media.nl?id=50817&amp;c=3694911&amp;h=4zakih-uM0W0OAVGcT7dS3kD5fGwt5CQn6qzbVmXH4OxSM9I" TargetMode="External"/><Relationship Id="rId155" Type="http://schemas.openxmlformats.org/officeDocument/2006/relationships/image" Target="../media/image76.nl"/><Relationship Id="rId197" Type="http://schemas.openxmlformats.org/officeDocument/2006/relationships/image" Target="../media/image97.nl"/><Relationship Id="rId362" Type="http://schemas.openxmlformats.org/officeDocument/2006/relationships/hyperlink" Target="https://3694911.app.netsuite.com/core/media/media.nl?id=23753&amp;c=3694911&amp;h=q4Biq5W-MLtLllwleHQpD6lsnJham8jDgGXUfdOrFsznDQUF" TargetMode="External"/><Relationship Id="rId418" Type="http://schemas.openxmlformats.org/officeDocument/2006/relationships/hyperlink" Target="https://3694911.app.netsuite.com/core/media/media.nl?id=28829&amp;c=3694911&amp;h=YiaX_MEvAg0g2FcwFFZbYZjocVYncOqIt8hFWBnCv1oeQLOt" TargetMode="External"/><Relationship Id="rId222" Type="http://schemas.openxmlformats.org/officeDocument/2006/relationships/hyperlink" Target="https://3694911.app.netsuite.com/core/media/media.nl?id=39153&amp;c=3694911&amp;h=KHu3VyniltdvQYwkMK0w8gkD8LjOYsNCEavMRadFhYrcvG2a" TargetMode="External"/><Relationship Id="rId264" Type="http://schemas.openxmlformats.org/officeDocument/2006/relationships/hyperlink" Target="https://3694911.app.netsuite.com/core/media/media.nl?id=22357&amp;c=3694911&amp;h=oP-3vCgD2Zqwv37LBVfi4RDz9_CL6yq5660jzbfrA1zN5A1t" TargetMode="External"/><Relationship Id="rId471" Type="http://schemas.openxmlformats.org/officeDocument/2006/relationships/image" Target="../media/image234.nl"/><Relationship Id="rId17" Type="http://schemas.openxmlformats.org/officeDocument/2006/relationships/hyperlink" Target="https://3694911.app.netsuite.com/core/media/media.nl?id=45974&amp;c=3694911&amp;h=P8N7G5rnm6NslW2cvHkjoIOgnfroGmkYikcho10LvAmenv_4" TargetMode="External"/><Relationship Id="rId59" Type="http://schemas.openxmlformats.org/officeDocument/2006/relationships/hyperlink" Target="https://3694911.app.netsuite.com/core/media/media.nl?id=43772&amp;c=3694911&amp;h=e8_fn4Fj2lok6WOlNMVSv_493k1bk7WZuqPsUt-jwtyAo_a3" TargetMode="External"/><Relationship Id="rId124" Type="http://schemas.openxmlformats.org/officeDocument/2006/relationships/hyperlink" Target="https://3694911.app.netsuite.com/core/media/media.nl?id=7706&amp;c=3694911&amp;h=4tUePsbVusRS7cuioN4GzXqRY8XXy3M6WRZ1_5o0EPcKVXih" TargetMode="External"/><Relationship Id="rId527" Type="http://schemas.openxmlformats.org/officeDocument/2006/relationships/image" Target="../media/image262.nl"/><Relationship Id="rId569" Type="http://schemas.openxmlformats.org/officeDocument/2006/relationships/image" Target="../media/image283.nl"/><Relationship Id="rId70" Type="http://schemas.openxmlformats.org/officeDocument/2006/relationships/hyperlink" Target="https://3694911.app.netsuite.com/core/media/media.nl?id=71444&amp;c=3694911&amp;h=4ZR_-XUAbXtjotNSBfuEBMYPQAXnV5zgcD_07QwZLQe_JTS4" TargetMode="External"/><Relationship Id="rId166" Type="http://schemas.openxmlformats.org/officeDocument/2006/relationships/hyperlink" Target="https://3694911.app.netsuite.com/core/media/media.nl?id=40828&amp;c=3694911&amp;h=Up935NXQQv37ns3ic2J1ip5Se08GVNYL8_21FvVk1jwsP1J-" TargetMode="External"/><Relationship Id="rId331" Type="http://schemas.openxmlformats.org/officeDocument/2006/relationships/image" Target="../media/image164.nl"/><Relationship Id="rId373" Type="http://schemas.openxmlformats.org/officeDocument/2006/relationships/image" Target="../media/image185.nl"/><Relationship Id="rId429" Type="http://schemas.openxmlformats.org/officeDocument/2006/relationships/image" Target="../media/image213.nl"/><Relationship Id="rId1" Type="http://schemas.openxmlformats.org/officeDocument/2006/relationships/hyperlink" Target="https://3694911.app.netsuite.com/core/media/media.nl?id=43770&amp;c=3694911&amp;h=VeSjGjW5hltGo13hjqizL4iX9_D06aZ2gUxIe60ohWDoFg_8" TargetMode="External"/><Relationship Id="rId233" Type="http://schemas.openxmlformats.org/officeDocument/2006/relationships/image" Target="../media/image115.nl"/><Relationship Id="rId440" Type="http://schemas.openxmlformats.org/officeDocument/2006/relationships/hyperlink" Target="https://3694911.app.netsuite.com/core/media/media.nl?id=69809&amp;c=3694911&amp;h=T00dvK4gLqbo4t9RVZszR9LtZRaNOQUSfUFXQi5G66zrgU1U" TargetMode="External"/><Relationship Id="rId28" Type="http://schemas.openxmlformats.org/officeDocument/2006/relationships/image" Target="../media/image14.nl"/><Relationship Id="rId275" Type="http://schemas.openxmlformats.org/officeDocument/2006/relationships/image" Target="../media/image136.nl"/><Relationship Id="rId300" Type="http://schemas.openxmlformats.org/officeDocument/2006/relationships/hyperlink" Target="https://3694911.app.netsuite.com/core/media/media.nl?id=25191&amp;c=3694911&amp;h=GgwgbB18wJ07fEfmx22wLeeEjn0TnUZT6azsIac8OHxPq0lr" TargetMode="External"/><Relationship Id="rId482" Type="http://schemas.openxmlformats.org/officeDocument/2006/relationships/hyperlink" Target="https://3694911.app.netsuite.com/core/media/media.nl?id=23248&amp;c=3694911&amp;h=0FA6-j_ADcOOsfzQz3ehTljHqL04k3TTYBVSFk8MUl0RfdhV" TargetMode="External"/><Relationship Id="rId538" Type="http://schemas.openxmlformats.org/officeDocument/2006/relationships/hyperlink" Target="https://3694911.app.netsuite.com/core/media/media.nl?id=36896&amp;c=3694911&amp;h=QZy0J5jvYUaGtD1hCVf004Kch9j1417tQICabqHeMY2ZSJsM" TargetMode="External"/><Relationship Id="rId81" Type="http://schemas.openxmlformats.org/officeDocument/2006/relationships/image" Target="../media/image39.nl"/><Relationship Id="rId135" Type="http://schemas.openxmlformats.org/officeDocument/2006/relationships/image" Target="../media/image66.nl"/><Relationship Id="rId177" Type="http://schemas.openxmlformats.org/officeDocument/2006/relationships/image" Target="../media/image87.nl"/><Relationship Id="rId342" Type="http://schemas.openxmlformats.org/officeDocument/2006/relationships/hyperlink" Target="https://3694911.app.netsuite.com/core/media/media.nl?id=36616&amp;c=3694911&amp;h=xOD1mRAwek9-K3ZgLPueMGtIxy0g4qXbM1MpiSiuojNBPLf3" TargetMode="External"/><Relationship Id="rId384" Type="http://schemas.openxmlformats.org/officeDocument/2006/relationships/hyperlink" Target="https://3694911.app.netsuite.com/core/media/media.nl?id=43822&amp;c=3694911&amp;h=Yr4lJ8asfAEpS5XrlYH3sNdgeCGz4BNIWputueXYLXQ4pikz" TargetMode="External"/><Relationship Id="rId202" Type="http://schemas.openxmlformats.org/officeDocument/2006/relationships/hyperlink" Target="https://3694911.app.netsuite.com/core/media/media.nl?id=69803&amp;c=3694911&amp;h=7I0xz2Exy8qArZBQh4ZnOoHNXHSdm7VEuQdb6rMyQZwdXaot" TargetMode="External"/><Relationship Id="rId244" Type="http://schemas.openxmlformats.org/officeDocument/2006/relationships/hyperlink" Target="https://3694911.app.netsuite.com/core/media/media.nl?id=39138&amp;c=3694911&amp;h=GK5RTuYIoQGRMo3n_y6MaU2unHLkf93WfFNyx77_q-YlRePj" TargetMode="External"/><Relationship Id="rId39" Type="http://schemas.openxmlformats.org/officeDocument/2006/relationships/hyperlink" Target="https://3694911.app.netsuite.com/core/media/media.nl?id=71435&amp;c=3694911&amp;h=6Hs-gj4NuDY4FsAKllqySHDqrBxXIbqR07ImBfWj2BQcrUdQ" TargetMode="External"/><Relationship Id="rId286" Type="http://schemas.openxmlformats.org/officeDocument/2006/relationships/hyperlink" Target="https://3694911.app.netsuite.com/core/media/media.nl?id=25556&amp;c=3694911&amp;h=7xoV3_--715tww2PmhI9Xv59G4JibiWAey0D0ns8iLwKLqT7" TargetMode="External"/><Relationship Id="rId451" Type="http://schemas.openxmlformats.org/officeDocument/2006/relationships/image" Target="../media/image224.nl"/><Relationship Id="rId493" Type="http://schemas.openxmlformats.org/officeDocument/2006/relationships/image" Target="../media/image245.nl"/><Relationship Id="rId507" Type="http://schemas.openxmlformats.org/officeDocument/2006/relationships/image" Target="../media/image252.nl"/><Relationship Id="rId549" Type="http://schemas.openxmlformats.org/officeDocument/2006/relationships/image" Target="../media/image273.nl"/><Relationship Id="rId50" Type="http://schemas.openxmlformats.org/officeDocument/2006/relationships/image" Target="../media/image25.nl"/><Relationship Id="rId104" Type="http://schemas.openxmlformats.org/officeDocument/2006/relationships/hyperlink" Target="https://3694911.app.netsuite.com/core/media/media.nl?id=40448&amp;c=3694911&amp;h=tCKD89mbrkTCEE1Tfq5ks2oVebESbOA4JCy60D0RjXEZ1f6x" TargetMode="External"/><Relationship Id="rId146" Type="http://schemas.openxmlformats.org/officeDocument/2006/relationships/hyperlink" Target="https://3694911.app.netsuite.com/core/media/media.nl?id=61180&amp;c=3694911&amp;h=C3vxW0nOmAUIKLCIaESX_jdyMpffh5JLP_Mvs4iC6b6DGecS" TargetMode="External"/><Relationship Id="rId188" Type="http://schemas.openxmlformats.org/officeDocument/2006/relationships/hyperlink" Target="https://3694911.app.netsuite.com/core/media/media.nl?id=45723&amp;c=3694911&amp;h=6RzdK9uqRrdZoQ1ZVaW5LWjUSR6s0--z8hVbdyw8aYqychHM" TargetMode="External"/><Relationship Id="rId311" Type="http://schemas.openxmlformats.org/officeDocument/2006/relationships/image" Target="../media/image154.nl"/><Relationship Id="rId353" Type="http://schemas.openxmlformats.org/officeDocument/2006/relationships/image" Target="../media/image175.nl"/><Relationship Id="rId395" Type="http://schemas.openxmlformats.org/officeDocument/2006/relationships/image" Target="../media/image196.nl"/><Relationship Id="rId409" Type="http://schemas.openxmlformats.org/officeDocument/2006/relationships/image" Target="../media/image203.nl"/><Relationship Id="rId560" Type="http://schemas.openxmlformats.org/officeDocument/2006/relationships/hyperlink" Target="https://3694911.app.netsuite.com/core/media/media.nl?id=34444&amp;c=3694911&amp;h=yPI3Uku7NwNxwhpcUny8aW0jBvUkjFctqHZ1pRpX2I_86BbU" TargetMode="External"/><Relationship Id="rId92" Type="http://schemas.openxmlformats.org/officeDocument/2006/relationships/hyperlink" Target="https://3694911.app.netsuite.com/core/media/media.nl?id=40442&amp;c=3694911&amp;h=Mst_zDn_I5133BvJibE2_SPUUhYTE5yyvqPshmp83mGh-kvZ" TargetMode="External"/><Relationship Id="rId213" Type="http://schemas.openxmlformats.org/officeDocument/2006/relationships/image" Target="../media/image105.nl"/><Relationship Id="rId420" Type="http://schemas.openxmlformats.org/officeDocument/2006/relationships/hyperlink" Target="https://3694911.app.netsuite.com/core/media/media.nl?id=51509&amp;c=3694911&amp;h=PUI6I4q19sYHKW-RBVjwAu6wcPs5Obfw4AyFKdusStxKuFsl" TargetMode="External"/><Relationship Id="rId255" Type="http://schemas.openxmlformats.org/officeDocument/2006/relationships/image" Target="../media/image126.nl"/><Relationship Id="rId297" Type="http://schemas.openxmlformats.org/officeDocument/2006/relationships/image" Target="../media/image147.nl"/><Relationship Id="rId462" Type="http://schemas.openxmlformats.org/officeDocument/2006/relationships/hyperlink" Target="https://3694911.app.netsuite.com/core/media/media.nl?id=23819&amp;c=3694911&amp;h=2l4oQZNMH-lXpk0CHgBRN9lI__azaKELLHH-evOsCAUbWgD5" TargetMode="External"/><Relationship Id="rId518" Type="http://schemas.openxmlformats.org/officeDocument/2006/relationships/hyperlink" Target="https://3694911.app.netsuite.com/core/media/media.nl?id=50819&amp;c=3694911&amp;h=cMbY47-SPRY8fEd65LmHTHVYBK3n94boX7jH4A6ZjdGBElPk" TargetMode="External"/><Relationship Id="rId115" Type="http://schemas.openxmlformats.org/officeDocument/2006/relationships/image" Target="../media/image56.nl"/><Relationship Id="rId157" Type="http://schemas.openxmlformats.org/officeDocument/2006/relationships/image" Target="../media/image77.nl"/><Relationship Id="rId322" Type="http://schemas.openxmlformats.org/officeDocument/2006/relationships/hyperlink" Target="https://3694911.app.netsuite.com/core/media/media.nl?id=36609&amp;c=3694911&amp;h=ws2oEmjy-awjIWvXLG_flbiq_-rzJjW2bjJrdYL29CeXRCNf" TargetMode="External"/><Relationship Id="rId364" Type="http://schemas.openxmlformats.org/officeDocument/2006/relationships/hyperlink" Target="https://3694911.app.netsuite.com/core/media/media.nl?id=28811&amp;c=3694911&amp;h=Aoo-jQeAHR0eAGmym4KTa_Pd25WtsprFnZrdahf1ME6BbbCm" TargetMode="External"/><Relationship Id="rId61" Type="http://schemas.openxmlformats.org/officeDocument/2006/relationships/hyperlink" Target="https://3694911.app.netsuite.com/core/media/media.nl?id=45734&amp;c=3694911&amp;h=AMECck28wR5notu1QAlAqZmaseBGFC8h1fWxHOl-WSYs5_q_" TargetMode="External"/><Relationship Id="rId199" Type="http://schemas.openxmlformats.org/officeDocument/2006/relationships/image" Target="../media/image98.nl"/><Relationship Id="rId571" Type="http://schemas.openxmlformats.org/officeDocument/2006/relationships/image" Target="../media/image284.nl"/><Relationship Id="rId19" Type="http://schemas.openxmlformats.org/officeDocument/2006/relationships/hyperlink" Target="https://3694911.app.netsuite.com/core/media/media.nl?id=28791&amp;c=3694911&amp;h=U9njgdi3NdJj1uj4bw_gyDjFZue38XvWbm4e5iamcfKohqhS" TargetMode="External"/><Relationship Id="rId224" Type="http://schemas.openxmlformats.org/officeDocument/2006/relationships/hyperlink" Target="https://3694911.app.netsuite.com/core/media/media.nl?id=36490&amp;c=3694911&amp;h=kQQ8WAbqNlWD7K5sswM3Jwkv_RIlM7N9NSEgIQ-Ccxll0q-S" TargetMode="External"/><Relationship Id="rId266" Type="http://schemas.openxmlformats.org/officeDocument/2006/relationships/hyperlink" Target="https://3694911.app.netsuite.com/core/media/media.nl?id=22361&amp;c=3694911&amp;h=tUnP-EuIMFoeu1ObaFqYWNX97qM64Ifz0hQiZigueuAX0Jn8" TargetMode="External"/><Relationship Id="rId431" Type="http://schemas.openxmlformats.org/officeDocument/2006/relationships/image" Target="../media/image214.nl"/><Relationship Id="rId473" Type="http://schemas.openxmlformats.org/officeDocument/2006/relationships/image" Target="../media/image235.nl"/><Relationship Id="rId529" Type="http://schemas.openxmlformats.org/officeDocument/2006/relationships/image" Target="../media/image263.nl"/><Relationship Id="rId30" Type="http://schemas.openxmlformats.org/officeDocument/2006/relationships/image" Target="../media/image15.nl"/><Relationship Id="rId126" Type="http://schemas.openxmlformats.org/officeDocument/2006/relationships/hyperlink" Target="https://3694911.app.netsuite.com/core/media/media.nl?id=22742&amp;c=3694911&amp;h=-KEJQN2nshwEL7gJyL0CBqMCr4rhgkbL36tdcuOcG_cE5OSH" TargetMode="External"/><Relationship Id="rId168" Type="http://schemas.openxmlformats.org/officeDocument/2006/relationships/hyperlink" Target="https://3694911.app.netsuite.com/core/media/media.nl?id=23144&amp;c=3694911&amp;h=O5ywPYmeMT0Lsg_h5CNzA3ZT7rLsyYdr4v353KIQjsp0TdH4" TargetMode="External"/><Relationship Id="rId333" Type="http://schemas.openxmlformats.org/officeDocument/2006/relationships/image" Target="../media/image165.nl"/><Relationship Id="rId540" Type="http://schemas.openxmlformats.org/officeDocument/2006/relationships/hyperlink" Target="https://3694911.app.netsuite.com/core/media/media.nl?id=48645&amp;c=3694911&amp;h=gsuqKDC-r2hFRwUrVH3WI5GzKdjoZvaLzTr77UM1kpf_QdXX" TargetMode="External"/><Relationship Id="rId72" Type="http://schemas.openxmlformats.org/officeDocument/2006/relationships/hyperlink" Target="https://3694911.app.netsuite.com/core/media/media.nl?id=43785&amp;c=3694911&amp;h=hLQ906jbT9ZUPnPdYlxvC8ecwFdwNX6hCxN4rldRWbcVKBHj" TargetMode="External"/><Relationship Id="rId375" Type="http://schemas.openxmlformats.org/officeDocument/2006/relationships/image" Target="../media/image186.nl"/><Relationship Id="rId3" Type="http://schemas.openxmlformats.org/officeDocument/2006/relationships/hyperlink" Target="https://3694911.app.netsuite.com/core/media/media.nl?id=28792&amp;c=3694911&amp;h=7XxBwa7a_4KgLQNssN4G04jLQo5WgwCKuVaxxEk6ZmrqZpSz" TargetMode="External"/><Relationship Id="rId235" Type="http://schemas.openxmlformats.org/officeDocument/2006/relationships/image" Target="../media/image116.nl"/><Relationship Id="rId277" Type="http://schemas.openxmlformats.org/officeDocument/2006/relationships/image" Target="../media/image137.nl"/><Relationship Id="rId400" Type="http://schemas.openxmlformats.org/officeDocument/2006/relationships/hyperlink" Target="https://3694911.app.netsuite.com/core/media/media.nl?id=43819&amp;c=3694911&amp;h=DjkP3YDRIqRXnHn7vnZucUk15laCAfCV887oow-o6N6GlQCQ" TargetMode="External"/><Relationship Id="rId442" Type="http://schemas.openxmlformats.org/officeDocument/2006/relationships/hyperlink" Target="https://3694911.app.netsuite.com/core/media/media.nl?id=43764&amp;c=3694911&amp;h=GBebaufWhhGeqHwn9iWOwOQ8Fjgy11Vi0QBpkbEgtaULLYH-" TargetMode="External"/><Relationship Id="rId484" Type="http://schemas.openxmlformats.org/officeDocument/2006/relationships/hyperlink" Target="https://3694911.app.netsuite.com/core/media/media.nl?id=40835&amp;c=3694911&amp;h=hH5bK2M7NfLhjIE8-nrE8S4stUmUUTxcAB3DnifOqznvcwKv" TargetMode="External"/><Relationship Id="rId137" Type="http://schemas.openxmlformats.org/officeDocument/2006/relationships/image" Target="../media/image67.nl"/><Relationship Id="rId302" Type="http://schemas.openxmlformats.org/officeDocument/2006/relationships/hyperlink" Target="https://3694911.app.netsuite.com/core/media/media.nl?id=29139&amp;c=3694911&amp;h=MF9XsO2g_PSf8i3mWfDuCvXghQznxqp5J2ZDNCYLSGcZFHNo" TargetMode="External"/><Relationship Id="rId344" Type="http://schemas.openxmlformats.org/officeDocument/2006/relationships/hyperlink" Target="https://3694911.app.netsuite.com/core/media/media.nl?id=36619&amp;c=3694911&amp;h=Rdg9ukf1wEPavHslz-uWsBaGzLKz-F0SRZpL0gZ5KOAT3qRz" TargetMode="External"/><Relationship Id="rId41" Type="http://schemas.openxmlformats.org/officeDocument/2006/relationships/hyperlink" Target="https://3694911.app.netsuite.com/core/media/media.nl?id=71429&amp;c=3694911&amp;h=bmgqxkkSmfbYx_jCw85rCXBcMRkqysEVzA4TczCs2iB3aM9l" TargetMode="External"/><Relationship Id="rId83" Type="http://schemas.openxmlformats.org/officeDocument/2006/relationships/image" Target="../media/image40.nl"/><Relationship Id="rId179" Type="http://schemas.openxmlformats.org/officeDocument/2006/relationships/image" Target="../media/image88.nl"/><Relationship Id="rId386" Type="http://schemas.openxmlformats.org/officeDocument/2006/relationships/hyperlink" Target="https://3694911.app.netsuite.com/core/media/media.nl?id=43826&amp;c=3694911&amp;h=Pk9272W3luJcIcbZuENap-lKJXwiJNTJYrKrvRsZyofajNQQ" TargetMode="External"/><Relationship Id="rId551" Type="http://schemas.openxmlformats.org/officeDocument/2006/relationships/image" Target="../media/image274.nl"/><Relationship Id="rId190" Type="http://schemas.openxmlformats.org/officeDocument/2006/relationships/hyperlink" Target="https://3694911.app.netsuite.com/core/media/media.nl?id=43759&amp;c=3694911&amp;h=Y6z-yye4A1a7Cf68JExAvz5eglAq50i-QNXJMZOGPTMenSqI" TargetMode="External"/><Relationship Id="rId204" Type="http://schemas.openxmlformats.org/officeDocument/2006/relationships/hyperlink" Target="https://3694911.app.netsuite.com/core/media/media.nl?id=69805&amp;c=3694911&amp;h=X0syHPUj4DB2Tz8f7Ljl94fBuC3sHFpVFxbt7ES_AixBEhAr" TargetMode="External"/><Relationship Id="rId246" Type="http://schemas.openxmlformats.org/officeDocument/2006/relationships/hyperlink" Target="https://3694911.app.netsuite.com/core/media/media.nl?id=43735&amp;c=3694911&amp;h=g-jF6ulgWdiaSKTo7M-tkuTt1eTTYZDKijBXjYMzFg3mIRF9" TargetMode="External"/><Relationship Id="rId288" Type="http://schemas.openxmlformats.org/officeDocument/2006/relationships/hyperlink" Target="https://3694911.app.netsuite.com/core/media/media.nl?id=38138&amp;c=3694911&amp;h=_pK7Ub2Id22IYIxARzE6CNt8m8PhLzMxux9-OGkxLdpUJTS_" TargetMode="External"/><Relationship Id="rId411" Type="http://schemas.openxmlformats.org/officeDocument/2006/relationships/image" Target="../media/image204.nl"/><Relationship Id="rId453" Type="http://schemas.openxmlformats.org/officeDocument/2006/relationships/image" Target="../media/image225.nl"/><Relationship Id="rId509" Type="http://schemas.openxmlformats.org/officeDocument/2006/relationships/image" Target="../media/image253.nl"/><Relationship Id="rId106" Type="http://schemas.openxmlformats.org/officeDocument/2006/relationships/hyperlink" Target="https://3694911.app.netsuite.com/core/media/media.nl?id=40449&amp;c=3694911&amp;h=NJVQbpPt4XUU0s0HD9eX-EPlMDIZQtY82HuDlO5BBMZJTikE" TargetMode="External"/><Relationship Id="rId313" Type="http://schemas.openxmlformats.org/officeDocument/2006/relationships/image" Target="../media/image155.nl"/><Relationship Id="rId495" Type="http://schemas.openxmlformats.org/officeDocument/2006/relationships/image" Target="../media/image246.nl"/><Relationship Id="rId10" Type="http://schemas.openxmlformats.org/officeDocument/2006/relationships/image" Target="../media/image5.nl"/><Relationship Id="rId52" Type="http://schemas.openxmlformats.org/officeDocument/2006/relationships/image" Target="../media/image26.nl"/><Relationship Id="rId94" Type="http://schemas.openxmlformats.org/officeDocument/2006/relationships/hyperlink" Target="https://3694911.app.netsuite.com/core/media/media.nl?id=40443&amp;c=3694911&amp;h=eAPh22sk26l5Ji3q5UEowWnl5hevq12IRL7ilej-pzPrarfg" TargetMode="External"/><Relationship Id="rId148" Type="http://schemas.openxmlformats.org/officeDocument/2006/relationships/hyperlink" Target="https://3694911.app.netsuite.com/core/media/media.nl?id=51507&amp;c=3694911&amp;h=Ay9Ghz0jU_hns9EVhrbeW6ZBdIx0gHXmiUq9lH9qJzxHytcJ" TargetMode="External"/><Relationship Id="rId355" Type="http://schemas.openxmlformats.org/officeDocument/2006/relationships/image" Target="../media/image176.nl"/><Relationship Id="rId397" Type="http://schemas.openxmlformats.org/officeDocument/2006/relationships/image" Target="../media/image197.nl"/><Relationship Id="rId520" Type="http://schemas.openxmlformats.org/officeDocument/2006/relationships/hyperlink" Target="https://3694911.app.netsuite.com/core/media/media.nl?id=49853&amp;c=3694911&amp;h=8ziLnCS0InlCAXrIJUzs93qsvOVpl-VOKICT_a7jEmMAGBe5" TargetMode="External"/><Relationship Id="rId562" Type="http://schemas.openxmlformats.org/officeDocument/2006/relationships/hyperlink" Target="https://3694911.app.netsuite.com/core/media/media.nl?id=40827&amp;c=3694911&amp;h=Ie25grDw8-sHXxPg55W7jNKGt-KKNtTLLfjHNHsgiH_z2a6M" TargetMode="External"/><Relationship Id="rId215" Type="http://schemas.openxmlformats.org/officeDocument/2006/relationships/image" Target="../media/image106.nl"/><Relationship Id="rId257" Type="http://schemas.openxmlformats.org/officeDocument/2006/relationships/image" Target="../media/image127.nl"/><Relationship Id="rId422" Type="http://schemas.openxmlformats.org/officeDocument/2006/relationships/hyperlink" Target="https://3694911.app.netsuite.com/core/media/media.nl?id=33789&amp;c=3694911&amp;h=rgwjwy3NxdD9DNz7bVA3LJACHQQXz_Nh0phopJfu6NsAC8re" TargetMode="External"/><Relationship Id="rId464" Type="http://schemas.openxmlformats.org/officeDocument/2006/relationships/hyperlink" Target="https://3694911.app.netsuite.com/core/media/media.nl?id=43761&amp;c=3694911&amp;h=ufwSpodIAKA4tpBzUow5gk0IkJFM6hzf0sjijPyno10viRIh" TargetMode="External"/><Relationship Id="rId299" Type="http://schemas.openxmlformats.org/officeDocument/2006/relationships/image" Target="../media/image148.nl"/><Relationship Id="rId63" Type="http://schemas.openxmlformats.org/officeDocument/2006/relationships/hyperlink" Target="https://3694911.app.netsuite.com/core/media/media.nl?id=23197&amp;c=3694911&amp;h=-iI1x2divMnLPb6Lp4wiqb4M9-6sPGOL8khaZrFhqvoi6Yir" TargetMode="External"/><Relationship Id="rId159" Type="http://schemas.openxmlformats.org/officeDocument/2006/relationships/image" Target="../media/image78.nl"/><Relationship Id="rId366" Type="http://schemas.openxmlformats.org/officeDocument/2006/relationships/hyperlink" Target="https://3694911.app.netsuite.com/core/media/media.nl?id=24079&amp;c=3694911&amp;h=RnG4WthCwVtzorEY3tRo_vj5VZeCFiHMXJs2WoH-ig5TANjA" TargetMode="External"/><Relationship Id="rId573" Type="http://schemas.openxmlformats.org/officeDocument/2006/relationships/image" Target="../media/image285.nl"/><Relationship Id="rId226" Type="http://schemas.openxmlformats.org/officeDocument/2006/relationships/hyperlink" Target="https://3694911.app.netsuite.com/core/media/media.nl?id=29413&amp;c=3694911&amp;h=4_1tOHUJWg8Liwr385Ur1Pr4leMlnb8X4hH9Ep1NDA-xRqs1" TargetMode="External"/><Relationship Id="rId433" Type="http://schemas.openxmlformats.org/officeDocument/2006/relationships/image" Target="../media/image215.nl"/><Relationship Id="rId74" Type="http://schemas.openxmlformats.org/officeDocument/2006/relationships/hyperlink" Target="https://3694911.app.netsuite.com/core/media/media.nl?id=25530&amp;c=3694911&amp;h=fuaxZHDY2j2y9lX_8qHdhrJxAfXF7xwZzDczduKTiT76QaEB" TargetMode="External"/><Relationship Id="rId377" Type="http://schemas.openxmlformats.org/officeDocument/2006/relationships/image" Target="../media/image187.nl"/><Relationship Id="rId500" Type="http://schemas.openxmlformats.org/officeDocument/2006/relationships/hyperlink" Target="https://3694911.app.netsuite.com/core/media/media.nl?id=23947&amp;c=3694911&amp;h=ZvnXO6yd5IFZbLWDGSJv69KhdbSg0q7t1nXVAbE0BFt6c21f" TargetMode="External"/><Relationship Id="rId5" Type="http://schemas.openxmlformats.org/officeDocument/2006/relationships/hyperlink" Target="https://3694911.app.netsuite.com/core/media/media.nl?id=69831&amp;c=3694911&amp;h=DYkU1UYnKoELFpXBRR_aUXJEoc0Kq9HFersMVuziJj5tEZMM" TargetMode="External"/><Relationship Id="rId237" Type="http://schemas.openxmlformats.org/officeDocument/2006/relationships/image" Target="../media/image117.nl"/><Relationship Id="rId444" Type="http://schemas.openxmlformats.org/officeDocument/2006/relationships/hyperlink" Target="https://3694911.app.netsuite.com/core/media/media.nl?id=39066&amp;c=3694911&amp;h=6vYxuWtyoptmXnRqp7BJGmi8QcFi1ZWSlmHi8hin3MqX_6ee" TargetMode="External"/><Relationship Id="rId290" Type="http://schemas.openxmlformats.org/officeDocument/2006/relationships/hyperlink" Target="https://3694911.app.netsuite.com/core/media/media.nl?id=38139&amp;c=3694911&amp;h=JlKlqza21bbUzdc1UqhU_UXv6KOfJqLqKy6pGt3Mc9j-3NPF" TargetMode="External"/><Relationship Id="rId304" Type="http://schemas.openxmlformats.org/officeDocument/2006/relationships/hyperlink" Target="https://3694911.app.netsuite.com/core/media/media.nl?id=40452&amp;c=3694911&amp;h=6jS9P5KOxJvSEoizhyFL4TStUEdId12i-RBQUqcFXxbYfdcG" TargetMode="External"/><Relationship Id="rId388" Type="http://schemas.openxmlformats.org/officeDocument/2006/relationships/hyperlink" Target="https://3694911.app.netsuite.com/core/media/media.nl?id=43821&amp;c=3694911&amp;h=ogN7fm07q7QFLMg4gJdC9GQPb2OQ3Z-__Uz3jA0JfWkNFLIM" TargetMode="External"/><Relationship Id="rId511" Type="http://schemas.openxmlformats.org/officeDocument/2006/relationships/image" Target="../media/image254.nl"/><Relationship Id="rId85" Type="http://schemas.openxmlformats.org/officeDocument/2006/relationships/image" Target="../media/image41.nl"/><Relationship Id="rId150" Type="http://schemas.openxmlformats.org/officeDocument/2006/relationships/hyperlink" Target="https://3694911.app.netsuite.com/core/media/media.nl?id=61177&amp;c=3694911&amp;h=pIKanm35hyO58nB7PGYieTW2vSe3VLBQOvep1Qs_JyaQwX66" TargetMode="External"/><Relationship Id="rId248" Type="http://schemas.openxmlformats.org/officeDocument/2006/relationships/hyperlink" Target="https://3694911.app.netsuite.com/core/media/media.nl?id=43734&amp;c=3694911&amp;h=_Yk2UcwkVe0eXnDTrIDZdR_4AydbHq1xiDXnArBzEYa2Umty" TargetMode="External"/><Relationship Id="rId455" Type="http://schemas.openxmlformats.org/officeDocument/2006/relationships/image" Target="../media/image226.nl"/><Relationship Id="rId12" Type="http://schemas.openxmlformats.org/officeDocument/2006/relationships/image" Target="../media/image6.nl"/><Relationship Id="rId108" Type="http://schemas.openxmlformats.org/officeDocument/2006/relationships/hyperlink" Target="https://3694911.app.netsuite.com/core/media/media.nl?id=40450&amp;c=3694911&amp;h=ji_tnXdGqkIr5lB6QE0RscKEWz_rk9xAJB5beCqt2q59oBTR" TargetMode="External"/><Relationship Id="rId315" Type="http://schemas.openxmlformats.org/officeDocument/2006/relationships/image" Target="../media/image156.nl"/><Relationship Id="rId522" Type="http://schemas.openxmlformats.org/officeDocument/2006/relationships/hyperlink" Target="https://3694911.app.netsuite.com/core/media/media.nl?id=43811&amp;c=3694911&amp;h=gDoJ-DvBpoiSG1FNNjw4TDe2iQlhwKKC0QwL0f-7BPqZG6Mn" TargetMode="External"/><Relationship Id="rId96" Type="http://schemas.openxmlformats.org/officeDocument/2006/relationships/hyperlink" Target="https://3694911.app.netsuite.com/core/media/media.nl?id=40444&amp;c=3694911&amp;h=q1w5FFbwGPwOaAe9298dsIE7blbC14JwVI3zV0SF0XQGHHsV" TargetMode="External"/><Relationship Id="rId161" Type="http://schemas.openxmlformats.org/officeDocument/2006/relationships/image" Target="../media/image79.nl"/><Relationship Id="rId399" Type="http://schemas.openxmlformats.org/officeDocument/2006/relationships/image" Target="../media/image198.nl"/><Relationship Id="rId259" Type="http://schemas.openxmlformats.org/officeDocument/2006/relationships/image" Target="../media/image128.nl"/><Relationship Id="rId466" Type="http://schemas.openxmlformats.org/officeDocument/2006/relationships/hyperlink" Target="https://3694911.app.netsuite.com/core/media/media.nl?id=24035&amp;c=3694911&amp;h=jHEhe22jcMV6RXlC5B1w6VFpYCYLtkVtWv0SG13Z0qAzYJNK" TargetMode="External"/><Relationship Id="rId23" Type="http://schemas.openxmlformats.org/officeDocument/2006/relationships/hyperlink" Target="https://3694911.app.netsuite.com/core/media/media.nl?id=36476&amp;c=3694911&amp;h=Hsa3K1H0RtIAXCZuTs4FO_eE2vPWylXYnUWoPqYKyT-DDtk_" TargetMode="External"/><Relationship Id="rId119" Type="http://schemas.openxmlformats.org/officeDocument/2006/relationships/image" Target="../media/image58.nl"/><Relationship Id="rId326" Type="http://schemas.openxmlformats.org/officeDocument/2006/relationships/hyperlink" Target="https://3694911.app.netsuite.com/core/media/media.nl?id=36611&amp;c=3694911&amp;h=55O0kmqV9tg3tgmsKDUj69pzqwzVy0Wq37TyV5w9prAG8z26" TargetMode="External"/><Relationship Id="rId533" Type="http://schemas.openxmlformats.org/officeDocument/2006/relationships/image" Target="../media/image265.nl"/><Relationship Id="rId172" Type="http://schemas.openxmlformats.org/officeDocument/2006/relationships/hyperlink" Target="https://3694911.app.netsuite.com/core/media/media.nl?id=43731&amp;c=3694911&amp;h=4vSqDzohYGkuVxvvqxNDuD5VhLnHRu2nWxz8eF9k9VtLD2KR" TargetMode="External"/><Relationship Id="rId477" Type="http://schemas.openxmlformats.org/officeDocument/2006/relationships/image" Target="../media/image237.nl"/></Relationships>
</file>

<file path=xl/richData/_rels/richValueRel.xml.rels><?xml version="1.0" encoding="UTF-8" standalone="yes"?>
<Relationships xmlns="http://schemas.openxmlformats.org/package/2006/relationships"><Relationship Id="rId8" Type="http://schemas.openxmlformats.org/officeDocument/2006/relationships/image" Target="../media/image293.png"/><Relationship Id="rId13" Type="http://schemas.openxmlformats.org/officeDocument/2006/relationships/image" Target="../media/image298.png"/><Relationship Id="rId18" Type="http://schemas.openxmlformats.org/officeDocument/2006/relationships/image" Target="../media/image303.png"/><Relationship Id="rId3" Type="http://schemas.openxmlformats.org/officeDocument/2006/relationships/image" Target="../media/image288.png"/><Relationship Id="rId7" Type="http://schemas.openxmlformats.org/officeDocument/2006/relationships/image" Target="../media/image292.png"/><Relationship Id="rId12" Type="http://schemas.openxmlformats.org/officeDocument/2006/relationships/image" Target="../media/image297.png"/><Relationship Id="rId17" Type="http://schemas.openxmlformats.org/officeDocument/2006/relationships/image" Target="../media/image302.png"/><Relationship Id="rId2" Type="http://schemas.openxmlformats.org/officeDocument/2006/relationships/image" Target="../media/image287.png"/><Relationship Id="rId16" Type="http://schemas.openxmlformats.org/officeDocument/2006/relationships/image" Target="../media/image301.png"/><Relationship Id="rId1" Type="http://schemas.openxmlformats.org/officeDocument/2006/relationships/image" Target="../media/image286.png"/><Relationship Id="rId6" Type="http://schemas.openxmlformats.org/officeDocument/2006/relationships/image" Target="../media/image291.png"/><Relationship Id="rId11" Type="http://schemas.openxmlformats.org/officeDocument/2006/relationships/image" Target="../media/image296.png"/><Relationship Id="rId5" Type="http://schemas.openxmlformats.org/officeDocument/2006/relationships/image" Target="../media/image290.png"/><Relationship Id="rId15" Type="http://schemas.openxmlformats.org/officeDocument/2006/relationships/image" Target="../media/image300.png"/><Relationship Id="rId10" Type="http://schemas.openxmlformats.org/officeDocument/2006/relationships/image" Target="../media/image295.png"/><Relationship Id="rId19" Type="http://schemas.openxmlformats.org/officeDocument/2006/relationships/image" Target="../media/image304.png"/><Relationship Id="rId4" Type="http://schemas.openxmlformats.org/officeDocument/2006/relationships/image" Target="../media/image289.png"/><Relationship Id="rId9" Type="http://schemas.openxmlformats.org/officeDocument/2006/relationships/image" Target="../media/image294.png"/><Relationship Id="rId14" Type="http://schemas.openxmlformats.org/officeDocument/2006/relationships/image" Target="../media/image299.png"/></Relationships>
</file>

<file path=xl/richData/rdRichValueTypes.xml><?xml version="1.0" encoding="utf-8"?>
<rvTypesInfo xmlns="http://schemas.microsoft.com/office/spreadsheetml/2017/richdata2" xmlns:mc="http://schemas.openxmlformats.org/markup-compatibility/2006" xmlns:x="http://schemas.openxmlformats.org/spreadsheetml/2006/main" mc:Ignorable="x">
  <global>
    <keyFlags>
      <key name="_Self">
        <flag name="ExcludeFromFile" value="1"/>
        <flag name="ExcludeFromCalcComparison" value="1"/>
      </key>
      <key name="_DisplayString">
        <flag name="ExcludeFromCalcComparison" value="1"/>
      </key>
      <key name="_Flags">
        <flag name="ExcludeFromCalcComparison" value="1"/>
      </key>
      <key name="_Format">
        <flag name="ExcludeFromCalcComparison" value="1"/>
      </key>
      <key name="_SubLabel">
        <flag name="ExcludeFromCalcComparison" value="1"/>
      </key>
      <key name="_Attribution">
        <flag name="ExcludeFromCalcComparison" value="1"/>
      </key>
      <key name="_Icon">
        <flag name="ExcludeFromCalcComparison" value="1"/>
      </key>
      <key name="_Display">
        <flag name="ExcludeFromCalcComparison" value="1"/>
      </key>
      <key name="_CanonicalPropertyNames">
        <flag name="ExcludeFromCalcComparison" value="1"/>
      </key>
      <key name="_ClassificationId">
        <flag name="ExcludeFromCalcComparison" value="1"/>
      </key>
    </keyFlags>
  </global>
  <types>
    <type name="_webimage">
      <keyFlags>
        <key name="WebImageIdentifier">
          <flag name="ShowInCardView" value="0"/>
        </key>
      </keyFlags>
    </type>
  </types>
</rvTypesInfo>
</file>

<file path=xl/richData/rdRichValueWebImage.xml><?xml version="1.0" encoding="utf-8"?>
<webImagesSrd xmlns="http://schemas.microsoft.com/office/spreadsheetml/2020/richdatawebimage" xmlns:r="http://schemas.openxmlformats.org/officeDocument/2006/relationships">
  <webImageSrd>
    <address r:id="rId1"/>
    <blip r:id="rId2"/>
  </webImageSrd>
  <webImageSrd>
    <address r:id="rId3"/>
    <blip r:id="rId4"/>
  </webImageSrd>
  <webImageSrd>
    <address r:id="rId5"/>
    <blip r:id="rId6"/>
  </webImageSrd>
  <webImageSrd>
    <address r:id="rId7"/>
    <blip r:id="rId8"/>
  </webImageSrd>
  <webImageSrd>
    <address r:id="rId9"/>
    <blip r:id="rId10"/>
  </webImageSrd>
  <webImageSrd>
    <address r:id="rId11"/>
    <blip r:id="rId12"/>
  </webImageSrd>
  <webImageSrd>
    <address r:id="rId13"/>
    <blip r:id="rId14"/>
  </webImageSrd>
  <webImageSrd>
    <address r:id="rId15"/>
    <blip r:id="rId16"/>
  </webImageSrd>
  <webImageSrd>
    <address r:id="rId17"/>
    <blip r:id="rId18"/>
  </webImageSrd>
  <webImageSrd>
    <address r:id="rId19"/>
    <blip r:id="rId20"/>
  </webImageSrd>
  <webImageSrd>
    <address r:id="rId21"/>
    <blip r:id="rId22"/>
  </webImageSrd>
  <webImageSrd>
    <address r:id="rId23"/>
    <blip r:id="rId24"/>
  </webImageSrd>
  <webImageSrd>
    <address r:id="rId25"/>
    <blip r:id="rId26"/>
  </webImageSrd>
  <webImageSrd>
    <address r:id="rId27"/>
    <blip r:id="rId28"/>
  </webImageSrd>
  <webImageSrd>
    <address r:id="rId29"/>
    <blip r:id="rId30"/>
  </webImageSrd>
  <webImageSrd>
    <address r:id="rId31"/>
    <blip r:id="rId32"/>
  </webImageSrd>
  <webImageSrd>
    <address r:id="rId33"/>
    <blip r:id="rId34"/>
  </webImageSrd>
  <webImageSrd>
    <address r:id="rId35"/>
    <blip r:id="rId36"/>
  </webImageSrd>
  <webImageSrd>
    <address r:id="rId37"/>
    <blip r:id="rId38"/>
  </webImageSrd>
  <webImageSrd>
    <address r:id="rId39"/>
    <blip r:id="rId40"/>
  </webImageSrd>
  <webImageSrd>
    <address r:id="rId41"/>
    <blip r:id="rId42"/>
  </webImageSrd>
  <webImageSrd>
    <address r:id="rId43"/>
    <blip r:id="rId44"/>
  </webImageSrd>
  <webImageSrd>
    <address r:id="rId45"/>
    <blip r:id="rId46"/>
  </webImageSrd>
  <webImageSrd>
    <address r:id="rId47"/>
    <blip r:id="rId48"/>
  </webImageSrd>
  <webImageSrd>
    <address r:id="rId49"/>
    <blip r:id="rId50"/>
  </webImageSrd>
  <webImageSrd>
    <address r:id="rId51"/>
    <blip r:id="rId52"/>
  </webImageSrd>
  <webImageSrd>
    <address r:id="rId53"/>
    <blip r:id="rId54"/>
  </webImageSrd>
  <webImageSrd>
    <address r:id="rId55"/>
    <blip r:id="rId56"/>
  </webImageSrd>
  <webImageSrd>
    <address r:id="rId57"/>
    <blip r:id="rId58"/>
  </webImageSrd>
  <webImageSrd>
    <address r:id="rId59"/>
    <blip r:id="rId60"/>
  </webImageSrd>
  <webImageSrd>
    <address r:id="rId61"/>
    <blip r:id="rId62"/>
  </webImageSrd>
  <webImageSrd>
    <address r:id="rId63"/>
    <blip r:id="rId64"/>
  </webImageSrd>
  <webImageSrd>
    <address r:id="rId65"/>
    <blip r:id="rId66"/>
  </webImageSrd>
  <webImageSrd>
    <address r:id="rId67"/>
  </webImageSrd>
  <webImageSrd>
    <address r:id="rId68"/>
  </webImageSrd>
  <webImageSrd>
    <address r:id="rId69"/>
  </webImageSrd>
  <webImageSrd>
    <address r:id="rId70"/>
    <blip r:id="rId71"/>
  </webImageSrd>
  <webImageSrd>
    <address r:id="rId72"/>
    <blip r:id="rId73"/>
  </webImageSrd>
  <webImageSrd>
    <address r:id="rId74"/>
    <blip r:id="rId75"/>
  </webImageSrd>
  <webImageSrd>
    <address r:id="rId76"/>
    <blip r:id="rId77"/>
  </webImageSrd>
  <webImageSrd>
    <address r:id="rId78"/>
    <blip r:id="rId79"/>
  </webImageSrd>
  <webImageSrd>
    <address r:id="rId80"/>
    <blip r:id="rId81"/>
  </webImageSrd>
  <webImageSrd>
    <address r:id="rId82"/>
    <blip r:id="rId83"/>
  </webImageSrd>
  <webImageSrd>
    <address r:id="rId84"/>
    <blip r:id="rId85"/>
  </webImageSrd>
  <webImageSrd>
    <address r:id="rId86"/>
    <blip r:id="rId87"/>
  </webImageSrd>
  <webImageSrd>
    <address r:id="rId88"/>
    <blip r:id="rId89"/>
  </webImageSrd>
  <webImageSrd>
    <address r:id="rId90"/>
    <blip r:id="rId91"/>
  </webImageSrd>
  <webImageSrd>
    <address r:id="rId92"/>
    <blip r:id="rId93"/>
  </webImageSrd>
  <webImageSrd>
    <address r:id="rId94"/>
    <blip r:id="rId95"/>
  </webImageSrd>
  <webImageSrd>
    <address r:id="rId96"/>
    <blip r:id="rId97"/>
  </webImageSrd>
  <webImageSrd>
    <address r:id="rId98"/>
    <blip r:id="rId99"/>
  </webImageSrd>
  <webImageSrd>
    <address r:id="rId100"/>
    <blip r:id="rId101"/>
  </webImageSrd>
  <webImageSrd>
    <address r:id="rId102"/>
    <blip r:id="rId103"/>
  </webImageSrd>
  <webImageSrd>
    <address r:id="rId104"/>
    <blip r:id="rId105"/>
  </webImageSrd>
  <webImageSrd>
    <address r:id="rId106"/>
    <blip r:id="rId107"/>
  </webImageSrd>
  <webImageSrd>
    <address r:id="rId108"/>
    <blip r:id="rId109"/>
  </webImageSrd>
  <webImageSrd>
    <address r:id="rId110"/>
    <blip r:id="rId111"/>
  </webImageSrd>
  <webImageSrd>
    <address r:id="rId112"/>
    <blip r:id="rId113"/>
  </webImageSrd>
  <webImageSrd>
    <address r:id="rId114"/>
    <blip r:id="rId115"/>
  </webImageSrd>
  <webImageSrd>
    <address r:id="rId116"/>
    <blip r:id="rId117"/>
  </webImageSrd>
  <webImageSrd>
    <address r:id="rId118"/>
    <blip r:id="rId119"/>
  </webImageSrd>
  <webImageSrd>
    <address r:id="rId120"/>
    <blip r:id="rId121"/>
  </webImageSrd>
  <webImageSrd>
    <address r:id="rId122"/>
    <blip r:id="rId123"/>
  </webImageSrd>
  <webImageSrd>
    <address r:id="rId124"/>
    <blip r:id="rId125"/>
  </webImageSrd>
  <webImageSrd>
    <address r:id="rId126"/>
    <blip r:id="rId127"/>
  </webImageSrd>
  <webImageSrd>
    <address r:id="rId128"/>
    <blip r:id="rId129"/>
  </webImageSrd>
  <webImageSrd>
    <address r:id="rId130"/>
    <blip r:id="rId131"/>
  </webImageSrd>
  <webImageSrd>
    <address r:id="rId132"/>
    <blip r:id="rId133"/>
  </webImageSrd>
  <webImageSrd>
    <address r:id="rId134"/>
    <blip r:id="rId135"/>
  </webImageSrd>
  <webImageSrd>
    <address r:id="rId136"/>
    <blip r:id="rId137"/>
  </webImageSrd>
  <webImageSrd>
    <address r:id="rId138"/>
    <blip r:id="rId139"/>
  </webImageSrd>
  <webImageSrd>
    <address r:id="rId140"/>
    <blip r:id="rId141"/>
  </webImageSrd>
  <webImageSrd>
    <address r:id="rId142"/>
    <blip r:id="rId143"/>
  </webImageSrd>
  <webImageSrd>
    <address r:id="rId144"/>
    <blip r:id="rId145"/>
  </webImageSrd>
  <webImageSrd>
    <address r:id="rId146"/>
    <blip r:id="rId147"/>
  </webImageSrd>
  <webImageSrd>
    <address r:id="rId148"/>
    <blip r:id="rId149"/>
  </webImageSrd>
  <webImageSrd>
    <address r:id="rId150"/>
    <blip r:id="rId151"/>
  </webImageSrd>
  <webImageSrd>
    <address r:id="rId152"/>
    <blip r:id="rId153"/>
  </webImageSrd>
  <webImageSrd>
    <address r:id="rId154"/>
    <blip r:id="rId155"/>
  </webImageSrd>
  <webImageSrd>
    <address r:id="rId156"/>
    <blip r:id="rId157"/>
  </webImageSrd>
  <webImageSrd>
    <address r:id="rId158"/>
    <blip r:id="rId159"/>
  </webImageSrd>
  <webImageSrd>
    <address r:id="rId160"/>
    <blip r:id="rId161"/>
  </webImageSrd>
  <webImageSrd>
    <address r:id="rId162"/>
    <blip r:id="rId163"/>
  </webImageSrd>
  <webImageSrd>
    <address r:id="rId164"/>
    <blip r:id="rId165"/>
  </webImageSrd>
  <webImageSrd>
    <address r:id="rId166"/>
    <blip r:id="rId167"/>
  </webImageSrd>
  <webImageSrd>
    <address r:id="rId168"/>
    <blip r:id="rId169"/>
  </webImageSrd>
  <webImageSrd>
    <address r:id="rId170"/>
    <blip r:id="rId171"/>
  </webImageSrd>
  <webImageSrd>
    <address r:id="rId172"/>
    <blip r:id="rId173"/>
  </webImageSrd>
  <webImageSrd>
    <address r:id="rId174"/>
    <blip r:id="rId175"/>
  </webImageSrd>
  <webImageSrd>
    <address r:id="rId176"/>
    <blip r:id="rId177"/>
  </webImageSrd>
  <webImageSrd>
    <address r:id="rId178"/>
    <blip r:id="rId179"/>
  </webImageSrd>
  <webImageSrd>
    <address r:id="rId180"/>
    <blip r:id="rId181"/>
  </webImageSrd>
  <webImageSrd>
    <address r:id="rId182"/>
    <blip r:id="rId183"/>
  </webImageSrd>
  <webImageSrd>
    <address r:id="rId184"/>
    <blip r:id="rId185"/>
  </webImageSrd>
  <webImageSrd>
    <address r:id="rId186"/>
    <blip r:id="rId187"/>
  </webImageSrd>
  <webImageSrd>
    <address r:id="rId188"/>
    <blip r:id="rId189"/>
  </webImageSrd>
  <webImageSrd>
    <address r:id="rId190"/>
    <blip r:id="rId191"/>
  </webImageSrd>
  <webImageSrd>
    <address r:id="rId192"/>
    <blip r:id="rId193"/>
  </webImageSrd>
  <webImageSrd>
    <address r:id="rId194"/>
    <blip r:id="rId195"/>
  </webImageSrd>
  <webImageSrd>
    <address r:id="rId196"/>
    <blip r:id="rId197"/>
  </webImageSrd>
  <webImageSrd>
    <address r:id="rId198"/>
    <blip r:id="rId199"/>
  </webImageSrd>
  <webImageSrd>
    <address r:id="rId200"/>
    <blip r:id="rId201"/>
  </webImageSrd>
  <webImageSrd>
    <address r:id="rId202"/>
    <blip r:id="rId203"/>
  </webImageSrd>
  <webImageSrd>
    <address r:id="rId204"/>
    <blip r:id="rId205"/>
  </webImageSrd>
  <webImageSrd>
    <address r:id="rId206"/>
    <blip r:id="rId207"/>
  </webImageSrd>
  <webImageSrd>
    <address r:id="rId208"/>
    <blip r:id="rId209"/>
  </webImageSrd>
  <webImageSrd>
    <address r:id="rId210"/>
    <blip r:id="rId211"/>
  </webImageSrd>
  <webImageSrd>
    <address r:id="rId212"/>
    <blip r:id="rId213"/>
  </webImageSrd>
  <webImageSrd>
    <address r:id="rId214"/>
    <blip r:id="rId215"/>
  </webImageSrd>
  <webImageSrd>
    <address r:id="rId216"/>
    <blip r:id="rId217"/>
  </webImageSrd>
  <webImageSrd>
    <address r:id="rId218"/>
    <blip r:id="rId219"/>
  </webImageSrd>
  <webImageSrd>
    <address r:id="rId220"/>
    <blip r:id="rId221"/>
  </webImageSrd>
  <webImageSrd>
    <address r:id="rId222"/>
    <blip r:id="rId223"/>
  </webImageSrd>
  <webImageSrd>
    <address r:id="rId224"/>
    <blip r:id="rId225"/>
  </webImageSrd>
  <webImageSrd>
    <address r:id="rId226"/>
    <blip r:id="rId227"/>
  </webImageSrd>
  <webImageSrd>
    <address r:id="rId228"/>
    <blip r:id="rId229"/>
  </webImageSrd>
  <webImageSrd>
    <address r:id="rId230"/>
    <blip r:id="rId231"/>
  </webImageSrd>
  <webImageSrd>
    <address r:id="rId232"/>
    <blip r:id="rId233"/>
  </webImageSrd>
  <webImageSrd>
    <address r:id="rId234"/>
    <blip r:id="rId235"/>
  </webImageSrd>
  <webImageSrd>
    <address r:id="rId236"/>
    <blip r:id="rId237"/>
  </webImageSrd>
  <webImageSrd>
    <address r:id="rId238"/>
    <blip r:id="rId239"/>
  </webImageSrd>
  <webImageSrd>
    <address r:id="rId240"/>
    <blip r:id="rId241"/>
  </webImageSrd>
  <webImageSrd>
    <address r:id="rId242"/>
    <blip r:id="rId243"/>
  </webImageSrd>
  <webImageSrd>
    <address r:id="rId244"/>
    <blip r:id="rId245"/>
  </webImageSrd>
  <webImageSrd>
    <address r:id="rId246"/>
    <blip r:id="rId247"/>
  </webImageSrd>
  <webImageSrd>
    <address r:id="rId248"/>
    <blip r:id="rId249"/>
  </webImageSrd>
  <webImageSrd>
    <address r:id="rId250"/>
    <blip r:id="rId251"/>
  </webImageSrd>
  <webImageSrd>
    <address r:id="rId252"/>
    <blip r:id="rId253"/>
  </webImageSrd>
  <webImageSrd>
    <address r:id="rId254"/>
    <blip r:id="rId255"/>
  </webImageSrd>
  <webImageSrd>
    <address r:id="rId256"/>
    <blip r:id="rId257"/>
  </webImageSrd>
  <webImageSrd>
    <address r:id="rId258"/>
    <blip r:id="rId259"/>
  </webImageSrd>
  <webImageSrd>
    <address r:id="rId260"/>
    <blip r:id="rId261"/>
  </webImageSrd>
  <webImageSrd>
    <address r:id="rId262"/>
    <blip r:id="rId263"/>
  </webImageSrd>
  <webImageSrd>
    <address r:id="rId264"/>
    <blip r:id="rId265"/>
  </webImageSrd>
  <webImageSrd>
    <address r:id="rId266"/>
    <blip r:id="rId267"/>
  </webImageSrd>
  <webImageSrd>
    <address r:id="rId268"/>
    <blip r:id="rId269"/>
  </webImageSrd>
  <webImageSrd>
    <address r:id="rId270"/>
    <blip r:id="rId271"/>
  </webImageSrd>
  <webImageSrd>
    <address r:id="rId272"/>
    <blip r:id="rId273"/>
  </webImageSrd>
  <webImageSrd>
    <address r:id="rId274"/>
    <blip r:id="rId275"/>
  </webImageSrd>
  <webImageSrd>
    <address r:id="rId276"/>
    <blip r:id="rId277"/>
  </webImageSrd>
  <webImageSrd>
    <address r:id="rId278"/>
    <blip r:id="rId279"/>
  </webImageSrd>
  <webImageSrd>
    <address r:id="rId280"/>
    <blip r:id="rId281"/>
  </webImageSrd>
  <webImageSrd>
    <address r:id="rId282"/>
    <blip r:id="rId283"/>
  </webImageSrd>
  <webImageSrd>
    <address r:id="rId284"/>
    <blip r:id="rId285"/>
  </webImageSrd>
  <webImageSrd>
    <address r:id="rId286"/>
    <blip r:id="rId287"/>
  </webImageSrd>
  <webImageSrd>
    <address r:id="rId288"/>
    <blip r:id="rId289"/>
  </webImageSrd>
  <webImageSrd>
    <address r:id="rId290"/>
    <blip r:id="rId291"/>
  </webImageSrd>
  <webImageSrd>
    <address r:id="rId292"/>
    <blip r:id="rId293"/>
  </webImageSrd>
  <webImageSrd>
    <address r:id="rId294"/>
    <blip r:id="rId295"/>
  </webImageSrd>
  <webImageSrd>
    <address r:id="rId296"/>
    <blip r:id="rId297"/>
  </webImageSrd>
  <webImageSrd>
    <address r:id="rId298"/>
    <blip r:id="rId299"/>
  </webImageSrd>
  <webImageSrd>
    <address r:id="rId300"/>
    <blip r:id="rId301"/>
  </webImageSrd>
  <webImageSrd>
    <address r:id="rId302"/>
    <blip r:id="rId303"/>
  </webImageSrd>
  <webImageSrd>
    <address r:id="rId304"/>
    <blip r:id="rId305"/>
  </webImageSrd>
  <webImageSrd>
    <address r:id="rId306"/>
    <blip r:id="rId307"/>
  </webImageSrd>
  <webImageSrd>
    <address r:id="rId308"/>
    <blip r:id="rId309"/>
  </webImageSrd>
  <webImageSrd>
    <address r:id="rId310"/>
    <blip r:id="rId311"/>
  </webImageSrd>
  <webImageSrd>
    <address r:id="rId312"/>
    <blip r:id="rId313"/>
  </webImageSrd>
  <webImageSrd>
    <address r:id="rId314"/>
    <blip r:id="rId315"/>
  </webImageSrd>
  <webImageSrd>
    <address r:id="rId316"/>
    <blip r:id="rId317"/>
  </webImageSrd>
  <webImageSrd>
    <address r:id="rId318"/>
    <blip r:id="rId319"/>
  </webImageSrd>
  <webImageSrd>
    <address r:id="rId320"/>
    <blip r:id="rId321"/>
  </webImageSrd>
  <webImageSrd>
    <address r:id="rId322"/>
    <blip r:id="rId323"/>
  </webImageSrd>
  <webImageSrd>
    <address r:id="rId324"/>
    <blip r:id="rId325"/>
  </webImageSrd>
  <webImageSrd>
    <address r:id="rId326"/>
    <blip r:id="rId327"/>
  </webImageSrd>
  <webImageSrd>
    <address r:id="rId328"/>
    <blip r:id="rId329"/>
  </webImageSrd>
  <webImageSrd>
    <address r:id="rId330"/>
    <blip r:id="rId331"/>
  </webImageSrd>
  <webImageSrd>
    <address r:id="rId332"/>
    <blip r:id="rId333"/>
  </webImageSrd>
  <webImageSrd>
    <address r:id="rId334"/>
    <blip r:id="rId335"/>
  </webImageSrd>
  <webImageSrd>
    <address r:id="rId336"/>
    <blip r:id="rId337"/>
  </webImageSrd>
  <webImageSrd>
    <address r:id="rId338"/>
    <blip r:id="rId339"/>
  </webImageSrd>
  <webImageSrd>
    <address r:id="rId340"/>
    <blip r:id="rId341"/>
  </webImageSrd>
  <webImageSrd>
    <address r:id="rId342"/>
    <blip r:id="rId343"/>
  </webImageSrd>
  <webImageSrd>
    <address r:id="rId344"/>
    <blip r:id="rId345"/>
  </webImageSrd>
  <webImageSrd>
    <address r:id="rId346"/>
    <blip r:id="rId347"/>
  </webImageSrd>
  <webImageSrd>
    <address r:id="rId348"/>
    <blip r:id="rId349"/>
  </webImageSrd>
  <webImageSrd>
    <address r:id="rId350"/>
    <blip r:id="rId351"/>
  </webImageSrd>
  <webImageSrd>
    <address r:id="rId352"/>
    <blip r:id="rId353"/>
  </webImageSrd>
  <webImageSrd>
    <address r:id="rId354"/>
    <blip r:id="rId355"/>
  </webImageSrd>
  <webImageSrd>
    <address r:id="rId356"/>
    <blip r:id="rId357"/>
  </webImageSrd>
  <webImageSrd>
    <address r:id="rId358"/>
    <blip r:id="rId359"/>
  </webImageSrd>
  <webImageSrd>
    <address r:id="rId360"/>
    <blip r:id="rId361"/>
  </webImageSrd>
  <webImageSrd>
    <address r:id="rId362"/>
    <blip r:id="rId363"/>
  </webImageSrd>
  <webImageSrd>
    <address r:id="rId364"/>
    <blip r:id="rId365"/>
  </webImageSrd>
  <webImageSrd>
    <address r:id="rId366"/>
    <blip r:id="rId367"/>
  </webImageSrd>
  <webImageSrd>
    <address r:id="rId368"/>
    <blip r:id="rId369"/>
  </webImageSrd>
  <webImageSrd>
    <address r:id="rId370"/>
    <blip r:id="rId371"/>
  </webImageSrd>
  <webImageSrd>
    <address r:id="rId372"/>
    <blip r:id="rId373"/>
  </webImageSrd>
  <webImageSrd>
    <address r:id="rId374"/>
    <blip r:id="rId375"/>
  </webImageSrd>
  <webImageSrd>
    <address r:id="rId376"/>
    <blip r:id="rId377"/>
  </webImageSrd>
  <webImageSrd>
    <address r:id="rId378"/>
    <blip r:id="rId379"/>
  </webImageSrd>
  <webImageSrd>
    <address r:id="rId380"/>
    <blip r:id="rId381"/>
  </webImageSrd>
  <webImageSrd>
    <address r:id="rId382"/>
    <blip r:id="rId383"/>
  </webImageSrd>
  <webImageSrd>
    <address r:id="rId384"/>
    <blip r:id="rId385"/>
  </webImageSrd>
  <webImageSrd>
    <address r:id="rId386"/>
    <blip r:id="rId387"/>
  </webImageSrd>
  <webImageSrd>
    <address r:id="rId388"/>
    <blip r:id="rId389"/>
  </webImageSrd>
  <webImageSrd>
    <address r:id="rId390"/>
    <blip r:id="rId391"/>
  </webImageSrd>
  <webImageSrd>
    <address r:id="rId392"/>
    <blip r:id="rId393"/>
  </webImageSrd>
  <webImageSrd>
    <address r:id="rId394"/>
    <blip r:id="rId395"/>
  </webImageSrd>
  <webImageSrd>
    <address r:id="rId396"/>
    <blip r:id="rId397"/>
  </webImageSrd>
  <webImageSrd>
    <address r:id="rId398"/>
    <blip r:id="rId399"/>
  </webImageSrd>
  <webImageSrd>
    <address r:id="rId400"/>
    <blip r:id="rId401"/>
  </webImageSrd>
  <webImageSrd>
    <address r:id="rId402"/>
    <blip r:id="rId403"/>
  </webImageSrd>
  <webImageSrd>
    <address r:id="rId404"/>
    <blip r:id="rId405"/>
  </webImageSrd>
  <webImageSrd>
    <address r:id="rId406"/>
    <blip r:id="rId407"/>
  </webImageSrd>
  <webImageSrd>
    <address r:id="rId408"/>
    <blip r:id="rId409"/>
  </webImageSrd>
  <webImageSrd>
    <address r:id="rId410"/>
    <blip r:id="rId411"/>
  </webImageSrd>
  <webImageSrd>
    <address r:id="rId412"/>
    <blip r:id="rId413"/>
  </webImageSrd>
  <webImageSrd>
    <address r:id="rId414"/>
    <blip r:id="rId415"/>
  </webImageSrd>
  <webImageSrd>
    <address r:id="rId416"/>
    <blip r:id="rId417"/>
  </webImageSrd>
  <webImageSrd>
    <address r:id="rId418"/>
    <blip r:id="rId419"/>
  </webImageSrd>
  <webImageSrd>
    <address r:id="rId420"/>
    <blip r:id="rId421"/>
  </webImageSrd>
  <webImageSrd>
    <address r:id="rId422"/>
    <blip r:id="rId423"/>
  </webImageSrd>
  <webImageSrd>
    <address r:id="rId424"/>
    <blip r:id="rId425"/>
  </webImageSrd>
  <webImageSrd>
    <address r:id="rId426"/>
    <blip r:id="rId427"/>
  </webImageSrd>
  <webImageSrd>
    <address r:id="rId428"/>
    <blip r:id="rId429"/>
  </webImageSrd>
  <webImageSrd>
    <address r:id="rId430"/>
    <blip r:id="rId431"/>
  </webImageSrd>
  <webImageSrd>
    <address r:id="rId432"/>
    <blip r:id="rId433"/>
  </webImageSrd>
  <webImageSrd>
    <address r:id="rId434"/>
    <blip r:id="rId435"/>
  </webImageSrd>
  <webImageSrd>
    <address r:id="rId436"/>
    <blip r:id="rId437"/>
  </webImageSrd>
  <webImageSrd>
    <address r:id="rId438"/>
    <blip r:id="rId439"/>
  </webImageSrd>
  <webImageSrd>
    <address r:id="rId440"/>
    <blip r:id="rId441"/>
  </webImageSrd>
  <webImageSrd>
    <address r:id="rId442"/>
    <blip r:id="rId443"/>
  </webImageSrd>
  <webImageSrd>
    <address r:id="rId444"/>
    <blip r:id="rId445"/>
  </webImageSrd>
  <webImageSrd>
    <address r:id="rId446"/>
    <blip r:id="rId447"/>
  </webImageSrd>
  <webImageSrd>
    <address r:id="rId448"/>
    <blip r:id="rId449"/>
  </webImageSrd>
  <webImageSrd>
    <address r:id="rId450"/>
    <blip r:id="rId451"/>
  </webImageSrd>
  <webImageSrd>
    <address r:id="rId452"/>
    <blip r:id="rId453"/>
  </webImageSrd>
  <webImageSrd>
    <address r:id="rId454"/>
    <blip r:id="rId455"/>
  </webImageSrd>
  <webImageSrd>
    <address r:id="rId456"/>
    <blip r:id="rId457"/>
  </webImageSrd>
  <webImageSrd>
    <address r:id="rId458"/>
    <blip r:id="rId459"/>
  </webImageSrd>
  <webImageSrd>
    <address r:id="rId460"/>
    <blip r:id="rId461"/>
  </webImageSrd>
  <webImageSrd>
    <address r:id="rId462"/>
    <blip r:id="rId463"/>
  </webImageSrd>
  <webImageSrd>
    <address r:id="rId464"/>
    <blip r:id="rId465"/>
  </webImageSrd>
  <webImageSrd>
    <address r:id="rId466"/>
    <blip r:id="rId467"/>
  </webImageSrd>
  <webImageSrd>
    <address r:id="rId468"/>
    <blip r:id="rId469"/>
  </webImageSrd>
  <webImageSrd>
    <address r:id="rId470"/>
    <blip r:id="rId471"/>
  </webImageSrd>
  <webImageSrd>
    <address r:id="rId472"/>
    <blip r:id="rId473"/>
  </webImageSrd>
  <webImageSrd>
    <address r:id="rId474"/>
    <blip r:id="rId475"/>
  </webImageSrd>
  <webImageSrd>
    <address r:id="rId476"/>
    <blip r:id="rId477"/>
  </webImageSrd>
  <webImageSrd>
    <address r:id="rId478"/>
    <blip r:id="rId479"/>
  </webImageSrd>
  <webImageSrd>
    <address r:id="rId480"/>
    <blip r:id="rId481"/>
  </webImageSrd>
  <webImageSrd>
    <address r:id="rId482"/>
    <blip r:id="rId483"/>
  </webImageSrd>
  <webImageSrd>
    <address r:id="rId484"/>
    <blip r:id="rId485"/>
  </webImageSrd>
  <webImageSrd>
    <address r:id="rId486"/>
    <blip r:id="rId487"/>
  </webImageSrd>
  <webImageSrd>
    <address r:id="rId488"/>
    <blip r:id="rId489"/>
  </webImageSrd>
  <webImageSrd>
    <address r:id="rId490"/>
    <blip r:id="rId491"/>
  </webImageSrd>
  <webImageSrd>
    <address r:id="rId492"/>
    <blip r:id="rId493"/>
  </webImageSrd>
  <webImageSrd>
    <address r:id="rId494"/>
    <blip r:id="rId495"/>
  </webImageSrd>
  <webImageSrd>
    <address r:id="rId496"/>
    <blip r:id="rId497"/>
  </webImageSrd>
  <webImageSrd>
    <address r:id="rId498"/>
    <blip r:id="rId499"/>
  </webImageSrd>
  <webImageSrd>
    <address r:id="rId500"/>
    <blip r:id="rId501"/>
  </webImageSrd>
  <webImageSrd>
    <address r:id="rId502"/>
    <blip r:id="rId503"/>
  </webImageSrd>
  <webImageSrd>
    <address r:id="rId504"/>
    <blip r:id="rId505"/>
  </webImageSrd>
  <webImageSrd>
    <address r:id="rId506"/>
    <blip r:id="rId507"/>
  </webImageSrd>
  <webImageSrd>
    <address r:id="rId508"/>
    <blip r:id="rId509"/>
  </webImageSrd>
  <webImageSrd>
    <address r:id="rId510"/>
    <blip r:id="rId511"/>
  </webImageSrd>
  <webImageSrd>
    <address r:id="rId512"/>
    <blip r:id="rId513"/>
  </webImageSrd>
  <webImageSrd>
    <address r:id="rId514"/>
    <blip r:id="rId515"/>
  </webImageSrd>
  <webImageSrd>
    <address r:id="rId516"/>
    <blip r:id="rId517"/>
  </webImageSrd>
  <webImageSrd>
    <address r:id="rId518"/>
    <blip r:id="rId519"/>
  </webImageSrd>
  <webImageSrd>
    <address r:id="rId520"/>
    <blip r:id="rId521"/>
  </webImageSrd>
  <webImageSrd>
    <address r:id="rId522"/>
    <blip r:id="rId523"/>
  </webImageSrd>
  <webImageSrd>
    <address r:id="rId524"/>
    <blip r:id="rId525"/>
  </webImageSrd>
  <webImageSrd>
    <address r:id="rId526"/>
    <blip r:id="rId527"/>
  </webImageSrd>
  <webImageSrd>
    <address r:id="rId528"/>
    <blip r:id="rId529"/>
  </webImageSrd>
  <webImageSrd>
    <address r:id="rId530"/>
    <blip r:id="rId531"/>
  </webImageSrd>
  <webImageSrd>
    <address r:id="rId532"/>
    <blip r:id="rId533"/>
  </webImageSrd>
  <webImageSrd>
    <address r:id="rId534"/>
    <blip r:id="rId535"/>
  </webImageSrd>
  <webImageSrd>
    <address r:id="rId536"/>
    <blip r:id="rId537"/>
  </webImageSrd>
  <webImageSrd>
    <address r:id="rId538"/>
    <blip r:id="rId539"/>
  </webImageSrd>
  <webImageSrd>
    <address r:id="rId540"/>
    <blip r:id="rId541"/>
  </webImageSrd>
  <webImageSrd>
    <address r:id="rId542"/>
    <blip r:id="rId543"/>
  </webImageSrd>
  <webImageSrd>
    <address r:id="rId544"/>
    <blip r:id="rId545"/>
  </webImageSrd>
  <webImageSrd>
    <address r:id="rId546"/>
    <blip r:id="rId547"/>
  </webImageSrd>
  <webImageSrd>
    <address r:id="rId548"/>
    <blip r:id="rId549"/>
  </webImageSrd>
  <webImageSrd>
    <address r:id="rId550"/>
    <blip r:id="rId551"/>
  </webImageSrd>
  <webImageSrd>
    <address r:id="rId552"/>
    <blip r:id="rId553"/>
  </webImageSrd>
  <webImageSrd>
    <address r:id="rId554"/>
    <blip r:id="rId555"/>
  </webImageSrd>
  <webImageSrd>
    <address r:id="rId556"/>
    <blip r:id="rId557"/>
  </webImageSrd>
  <webImageSrd>
    <address r:id="rId558"/>
    <blip r:id="rId559"/>
  </webImageSrd>
  <webImageSrd>
    <address r:id="rId560"/>
    <blip r:id="rId561"/>
  </webImageSrd>
  <webImageSrd>
    <address r:id="rId562"/>
    <blip r:id="rId563"/>
  </webImageSrd>
  <webImageSrd>
    <address r:id="rId564"/>
    <blip r:id="rId565"/>
  </webImageSrd>
  <webImageSrd>
    <address r:id="rId566"/>
    <blip r:id="rId567"/>
  </webImageSrd>
  <webImageSrd>
    <address r:id="rId568"/>
    <blip r:id="rId569"/>
  </webImageSrd>
  <webImageSrd>
    <address r:id="rId570"/>
    <blip r:id="rId571"/>
  </webImageSrd>
  <webImageSrd>
    <address r:id="rId572"/>
    <blip r:id="rId573"/>
  </webImageSrd>
</webImagesSrd>
</file>

<file path=xl/richData/rdrichvalue.xml><?xml version="1.0" encoding="utf-8"?>
<rvData xmlns="http://schemas.microsoft.com/office/spreadsheetml/2017/richdata" count="307">
  <rv s="0">
    <v>0</v>
    <v>5</v>
    <v>0</v>
    <v>1</v>
  </rv>
  <rv s="0">
    <v>1</v>
    <v>5</v>
    <v>0</v>
    <v>1</v>
  </rv>
  <rv s="0">
    <v>2</v>
    <v>5</v>
    <v>0</v>
    <v>1</v>
  </rv>
  <rv s="0">
    <v>3</v>
    <v>5</v>
    <v>0</v>
    <v>1</v>
  </rv>
  <rv s="0">
    <v>4</v>
    <v>5</v>
    <v>0</v>
    <v>1</v>
  </rv>
  <rv s="0">
    <v>5</v>
    <v>5</v>
    <v>0</v>
    <v>1</v>
  </rv>
  <rv s="0">
    <v>6</v>
    <v>5</v>
    <v>0</v>
    <v>1</v>
  </rv>
  <rv s="0">
    <v>7</v>
    <v>5</v>
    <v>0</v>
    <v>1</v>
  </rv>
  <rv s="0">
    <v>8</v>
    <v>5</v>
    <v>0</v>
    <v>1</v>
  </rv>
  <rv s="0">
    <v>9</v>
    <v>5</v>
    <v>0</v>
    <v>1</v>
  </rv>
  <rv s="0">
    <v>10</v>
    <v>5</v>
    <v>0</v>
    <v>1</v>
  </rv>
  <rv s="0">
    <v>11</v>
    <v>5</v>
    <v>0</v>
    <v>1</v>
  </rv>
  <rv s="0">
    <v>12</v>
    <v>5</v>
    <v>0</v>
    <v>1</v>
  </rv>
  <rv s="0">
    <v>13</v>
    <v>5</v>
    <v>0</v>
    <v>1</v>
  </rv>
  <rv s="0">
    <v>14</v>
    <v>5</v>
    <v>0</v>
    <v>1</v>
  </rv>
  <rv s="0">
    <v>15</v>
    <v>5</v>
    <v>0</v>
    <v>1</v>
  </rv>
  <rv s="0">
    <v>16</v>
    <v>5</v>
    <v>0</v>
    <v>1</v>
  </rv>
  <rv s="0">
    <v>17</v>
    <v>5</v>
    <v>0</v>
    <v>1</v>
  </rv>
  <rv s="1">
    <v>0</v>
    <v>5</v>
  </rv>
  <rv s="0">
    <v>18</v>
    <v>5</v>
    <v>0</v>
    <v>1</v>
  </rv>
  <rv s="0">
    <v>19</v>
    <v>5</v>
    <v>0</v>
    <v>1</v>
  </rv>
  <rv s="0">
    <v>20</v>
    <v>5</v>
    <v>0</v>
    <v>1</v>
  </rv>
  <rv s="0">
    <v>21</v>
    <v>5</v>
    <v>0</v>
    <v>1</v>
  </rv>
  <rv s="0">
    <v>22</v>
    <v>5</v>
    <v>0</v>
    <v>1</v>
  </rv>
  <rv s="0">
    <v>23</v>
    <v>5</v>
    <v>0</v>
    <v>1</v>
  </rv>
  <rv s="0">
    <v>24</v>
    <v>5</v>
    <v>0</v>
    <v>1</v>
  </rv>
  <rv s="0">
    <v>25</v>
    <v>5</v>
    <v>0</v>
    <v>1</v>
  </rv>
  <rv s="0">
    <v>26</v>
    <v>5</v>
    <v>0</v>
    <v>1</v>
  </rv>
  <rv s="0">
    <v>27</v>
    <v>5</v>
    <v>0</v>
    <v>1</v>
  </rv>
  <rv s="0">
    <v>28</v>
    <v>5</v>
    <v>0</v>
    <v>1</v>
  </rv>
  <rv s="0">
    <v>29</v>
    <v>5</v>
    <v>0</v>
    <v>1</v>
  </rv>
  <rv s="0">
    <v>30</v>
    <v>5</v>
    <v>0</v>
    <v>1</v>
  </rv>
  <rv s="0">
    <v>31</v>
    <v>5</v>
    <v>0</v>
    <v>1</v>
  </rv>
  <rv s="0">
    <v>32</v>
    <v>5</v>
    <v>0</v>
    <v>1</v>
  </rv>
  <rv s="0">
    <v>33</v>
    <v>5</v>
    <v>0</v>
    <v>1</v>
  </rv>
  <rv s="0">
    <v>34</v>
    <v>5</v>
    <v>0</v>
    <v>1</v>
  </rv>
  <rv s="0">
    <v>35</v>
    <v>5</v>
    <v>0</v>
    <v>1</v>
  </rv>
  <rv s="1">
    <v>1</v>
    <v>5</v>
  </rv>
  <rv s="1">
    <v>2</v>
    <v>5</v>
  </rv>
  <rv s="0">
    <v>36</v>
    <v>5</v>
    <v>0</v>
    <v>1</v>
  </rv>
  <rv s="0">
    <v>37</v>
    <v>5</v>
    <v>0</v>
    <v>1</v>
  </rv>
  <rv s="0">
    <v>38</v>
    <v>5</v>
    <v>0</v>
    <v>1</v>
  </rv>
  <rv s="0">
    <v>39</v>
    <v>5</v>
    <v>0</v>
    <v>1</v>
  </rv>
  <rv s="0">
    <v>40</v>
    <v>5</v>
    <v>0</v>
    <v>1</v>
  </rv>
  <rv s="0">
    <v>41</v>
    <v>5</v>
    <v>0</v>
    <v>1</v>
  </rv>
  <rv s="0">
    <v>42</v>
    <v>5</v>
    <v>0</v>
    <v>1</v>
  </rv>
  <rv s="0">
    <v>43</v>
    <v>5</v>
    <v>0</v>
    <v>1</v>
  </rv>
  <rv s="0">
    <v>44</v>
    <v>5</v>
    <v>0</v>
    <v>1</v>
  </rv>
  <rv s="0">
    <v>45</v>
    <v>5</v>
    <v>0</v>
    <v>1</v>
  </rv>
  <rv s="0">
    <v>46</v>
    <v>5</v>
    <v>0</v>
    <v>1</v>
  </rv>
  <rv s="0">
    <v>47</v>
    <v>5</v>
    <v>0</v>
    <v>1</v>
  </rv>
  <rv s="0">
    <v>48</v>
    <v>5</v>
    <v>0</v>
    <v>1</v>
  </rv>
  <rv s="0">
    <v>49</v>
    <v>5</v>
    <v>0</v>
    <v>1</v>
  </rv>
  <rv s="0">
    <v>50</v>
    <v>5</v>
    <v>0</v>
    <v>1</v>
  </rv>
  <rv s="0">
    <v>51</v>
    <v>5</v>
    <v>0</v>
    <v>1</v>
  </rv>
  <rv s="0">
    <v>52</v>
    <v>5</v>
    <v>0</v>
    <v>1</v>
  </rv>
  <rv s="0">
    <v>53</v>
    <v>5</v>
    <v>0</v>
    <v>1</v>
  </rv>
  <rv s="0">
    <v>54</v>
    <v>5</v>
    <v>0</v>
    <v>1</v>
  </rv>
  <rv s="0">
    <v>55</v>
    <v>5</v>
    <v>0</v>
    <v>1</v>
  </rv>
  <rv s="0">
    <v>56</v>
    <v>5</v>
    <v>0</v>
    <v>1</v>
  </rv>
  <rv s="1">
    <v>3</v>
    <v>5</v>
  </rv>
  <rv s="1">
    <v>4</v>
    <v>5</v>
  </rv>
  <rv s="1">
    <v>5</v>
    <v>5</v>
  </rv>
  <rv s="1">
    <v>6</v>
    <v>5</v>
  </rv>
  <rv s="1">
    <v>7</v>
    <v>5</v>
  </rv>
  <rv s="1">
    <v>8</v>
    <v>5</v>
  </rv>
  <rv s="1">
    <v>9</v>
    <v>5</v>
  </rv>
  <rv s="0">
    <v>57</v>
    <v>5</v>
    <v>0</v>
    <v>1</v>
  </rv>
  <rv s="1">
    <v>10</v>
    <v>5</v>
  </rv>
  <rv s="1">
    <v>11</v>
    <v>5</v>
  </rv>
  <rv s="1">
    <v>12</v>
    <v>5</v>
  </rv>
  <rv s="1">
    <v>13</v>
    <v>5</v>
  </rv>
  <rv s="1">
    <v>14</v>
    <v>5</v>
  </rv>
  <rv s="1">
    <v>15</v>
    <v>5</v>
  </rv>
  <rv s="1">
    <v>16</v>
    <v>5</v>
  </rv>
  <rv s="1">
    <v>17</v>
    <v>5</v>
  </rv>
  <rv s="1">
    <v>18</v>
    <v>5</v>
  </rv>
  <rv s="0">
    <v>58</v>
    <v>5</v>
    <v>0</v>
    <v>1</v>
  </rv>
  <rv s="0">
    <v>59</v>
    <v>5</v>
    <v>0</v>
    <v>1</v>
  </rv>
  <rv s="0">
    <v>60</v>
    <v>5</v>
    <v>0</v>
    <v>1</v>
  </rv>
  <rv s="0">
    <v>61</v>
    <v>5</v>
    <v>0</v>
    <v>1</v>
  </rv>
  <rv s="0">
    <v>62</v>
    <v>5</v>
    <v>0</v>
    <v>1</v>
  </rv>
  <rv s="0">
    <v>63</v>
    <v>5</v>
    <v>0</v>
    <v>1</v>
  </rv>
  <rv s="0">
    <v>64</v>
    <v>5</v>
    <v>0</v>
    <v>1</v>
  </rv>
  <rv s="0">
    <v>65</v>
    <v>5</v>
    <v>0</v>
    <v>1</v>
  </rv>
  <rv s="0">
    <v>66</v>
    <v>5</v>
    <v>0</v>
    <v>1</v>
  </rv>
  <rv s="0">
    <v>67</v>
    <v>5</v>
    <v>0</v>
    <v>1</v>
  </rv>
  <rv s="0">
    <v>68</v>
    <v>5</v>
    <v>0</v>
    <v>1</v>
  </rv>
  <rv s="0">
    <v>69</v>
    <v>5</v>
    <v>0</v>
    <v>1</v>
  </rv>
  <rv s="0">
    <v>70</v>
    <v>5</v>
    <v>0</v>
    <v>1</v>
  </rv>
  <rv s="0">
    <v>71</v>
    <v>5</v>
    <v>0</v>
    <v>1</v>
  </rv>
  <rv s="0">
    <v>72</v>
    <v>5</v>
    <v>0</v>
    <v>1</v>
  </rv>
  <rv s="2">
    <v>73</v>
    <v>5</v>
    <v>0</v>
    <v>100</v>
    <v>3</v>
    <v>100</v>
  </rv>
  <rv s="0">
    <v>74</v>
    <v>5</v>
    <v>0</v>
    <v>1</v>
  </rv>
  <rv s="0">
    <v>75</v>
    <v>5</v>
    <v>0</v>
    <v>1</v>
  </rv>
  <rv s="0">
    <v>76</v>
    <v>5</v>
    <v>0</v>
    <v>1</v>
  </rv>
  <rv s="0">
    <v>77</v>
    <v>5</v>
    <v>0</v>
    <v>1</v>
  </rv>
  <rv s="0">
    <v>78</v>
    <v>5</v>
    <v>0</v>
    <v>1</v>
  </rv>
  <rv s="0">
    <v>79</v>
    <v>5</v>
    <v>0</v>
    <v>1</v>
  </rv>
  <rv s="0">
    <v>80</v>
    <v>5</v>
    <v>0</v>
    <v>1</v>
  </rv>
  <rv s="0">
    <v>81</v>
    <v>5</v>
    <v>0</v>
    <v>1</v>
  </rv>
  <rv s="0">
    <v>82</v>
    <v>5</v>
    <v>0</v>
    <v>1</v>
  </rv>
  <rv s="0">
    <v>83</v>
    <v>5</v>
    <v>0</v>
    <v>1</v>
  </rv>
  <rv s="0">
    <v>84</v>
    <v>5</v>
    <v>0</v>
    <v>1</v>
  </rv>
  <rv s="0">
    <v>85</v>
    <v>5</v>
    <v>0</v>
    <v>1</v>
  </rv>
  <rv s="0">
    <v>86</v>
    <v>5</v>
    <v>0</v>
    <v>1</v>
  </rv>
  <rv s="0">
    <v>87</v>
    <v>5</v>
    <v>0</v>
    <v>1</v>
  </rv>
  <rv s="0">
    <v>88</v>
    <v>5</v>
    <v>0</v>
    <v>1</v>
  </rv>
  <rv s="0">
    <v>89</v>
    <v>1</v>
    <v>0</v>
    <v>1</v>
  </rv>
  <rv s="0">
    <v>90</v>
    <v>1</v>
    <v>0</v>
    <v>1</v>
  </rv>
  <rv s="0">
    <v>91</v>
    <v>1</v>
    <v>0</v>
    <v>1</v>
  </rv>
  <rv s="0">
    <v>92</v>
    <v>1</v>
    <v>0</v>
    <v>1</v>
  </rv>
  <rv s="0">
    <v>93</v>
    <v>1</v>
    <v>0</v>
    <v>1</v>
  </rv>
  <rv s="0">
    <v>94</v>
    <v>1</v>
    <v>0</v>
    <v>1</v>
  </rv>
  <rv s="0">
    <v>95</v>
    <v>5</v>
    <v>0</v>
    <v>1</v>
  </rv>
  <rv s="0">
    <v>96</v>
    <v>5</v>
    <v>0</v>
    <v>1</v>
  </rv>
  <rv s="0">
    <v>97</v>
    <v>5</v>
    <v>0</v>
    <v>1</v>
  </rv>
  <rv s="0">
    <v>98</v>
    <v>5</v>
    <v>0</v>
    <v>1</v>
  </rv>
  <rv s="0">
    <v>99</v>
    <v>5</v>
    <v>0</v>
    <v>1</v>
  </rv>
  <rv s="0">
    <v>100</v>
    <v>5</v>
    <v>0</v>
    <v>1</v>
  </rv>
  <rv s="0">
    <v>101</v>
    <v>5</v>
    <v>0</v>
    <v>1</v>
  </rv>
  <rv s="0">
    <v>102</v>
    <v>5</v>
    <v>0</v>
    <v>1</v>
  </rv>
  <rv s="0">
    <v>103</v>
    <v>5</v>
    <v>0</v>
    <v>1</v>
  </rv>
  <rv s="0">
    <v>104</v>
    <v>5</v>
    <v>0</v>
    <v>1</v>
  </rv>
  <rv s="0">
    <v>105</v>
    <v>5</v>
    <v>0</v>
    <v>1</v>
  </rv>
  <rv s="0">
    <v>106</v>
    <v>5</v>
    <v>0</v>
    <v>1</v>
  </rv>
  <rv s="0">
    <v>107</v>
    <v>5</v>
    <v>0</v>
    <v>1</v>
  </rv>
  <rv s="0">
    <v>108</v>
    <v>5</v>
    <v>0</v>
    <v>1</v>
  </rv>
  <rv s="0">
    <v>109</v>
    <v>5</v>
    <v>0</v>
    <v>1</v>
  </rv>
  <rv s="0">
    <v>110</v>
    <v>5</v>
    <v>0</v>
    <v>1</v>
  </rv>
  <rv s="0">
    <v>111</v>
    <v>5</v>
    <v>0</v>
    <v>1</v>
  </rv>
  <rv s="0">
    <v>112</v>
    <v>5</v>
    <v>0</v>
    <v>1</v>
  </rv>
  <rv s="0">
    <v>113</v>
    <v>5</v>
    <v>0</v>
    <v>1</v>
  </rv>
  <rv s="0">
    <v>114</v>
    <v>5</v>
    <v>0</v>
    <v>1</v>
  </rv>
  <rv s="0">
    <v>115</v>
    <v>5</v>
    <v>0</v>
    <v>1</v>
  </rv>
  <rv s="0">
    <v>116</v>
    <v>5</v>
    <v>0</v>
    <v>1</v>
  </rv>
  <rv s="0">
    <v>117</v>
    <v>5</v>
    <v>0</v>
    <v>1</v>
  </rv>
  <rv s="0">
    <v>118</v>
    <v>5</v>
    <v>0</v>
    <v>1</v>
  </rv>
  <rv s="0">
    <v>119</v>
    <v>5</v>
    <v>0</v>
    <v>1</v>
  </rv>
  <rv s="0">
    <v>120</v>
    <v>5</v>
    <v>0</v>
    <v>1</v>
  </rv>
  <rv s="0">
    <v>121</v>
    <v>5</v>
    <v>0</v>
    <v>1</v>
  </rv>
  <rv s="0">
    <v>122</v>
    <v>5</v>
    <v>0</v>
    <v>1</v>
  </rv>
  <rv s="0">
    <v>123</v>
    <v>5</v>
    <v>0</v>
    <v>1</v>
  </rv>
  <rv s="0">
    <v>124</v>
    <v>5</v>
    <v>0</v>
    <v>1</v>
  </rv>
  <rv s="0">
    <v>125</v>
    <v>5</v>
    <v>0</v>
    <v>1</v>
  </rv>
  <rv s="0">
    <v>126</v>
    <v>5</v>
    <v>0</v>
    <v>1</v>
  </rv>
  <rv s="0">
    <v>127</v>
    <v>5</v>
    <v>0</v>
    <v>1</v>
  </rv>
  <rv s="0">
    <v>128</v>
    <v>5</v>
    <v>0</v>
    <v>1</v>
  </rv>
  <rv s="0">
    <v>129</v>
    <v>5</v>
    <v>0</v>
    <v>1</v>
  </rv>
  <rv s="0">
    <v>130</v>
    <v>5</v>
    <v>0</v>
    <v>1</v>
  </rv>
  <rv s="0">
    <v>131</v>
    <v>5</v>
    <v>0</v>
    <v>1</v>
  </rv>
  <rv s="0">
    <v>132</v>
    <v>5</v>
    <v>0</v>
    <v>1</v>
  </rv>
  <rv s="0">
    <v>133</v>
    <v>5</v>
    <v>0</v>
    <v>1</v>
  </rv>
  <rv s="0">
    <v>134</v>
    <v>5</v>
    <v>0</v>
    <v>1</v>
  </rv>
  <rv s="0">
    <v>135</v>
    <v>5</v>
    <v>0</v>
    <v>1</v>
  </rv>
  <rv s="0">
    <v>136</v>
    <v>5</v>
    <v>0</v>
    <v>1</v>
  </rv>
  <rv s="0">
    <v>137</v>
    <v>5</v>
    <v>0</v>
    <v>1</v>
  </rv>
  <rv s="0">
    <v>138</v>
    <v>5</v>
    <v>0</v>
    <v>1</v>
  </rv>
  <rv s="0">
    <v>139</v>
    <v>5</v>
    <v>0</v>
    <v>1</v>
  </rv>
  <rv s="0">
    <v>140</v>
    <v>5</v>
    <v>0</v>
    <v>1</v>
  </rv>
  <rv s="0">
    <v>141</v>
    <v>5</v>
    <v>0</v>
    <v>1</v>
  </rv>
  <rv s="0">
    <v>142</v>
    <v>5</v>
    <v>0</v>
    <v>1</v>
  </rv>
  <rv s="0">
    <v>143</v>
    <v>5</v>
    <v>0</v>
    <v>1</v>
  </rv>
  <rv s="0">
    <v>144</v>
    <v>5</v>
    <v>0</v>
    <v>1</v>
  </rv>
  <rv s="0">
    <v>145</v>
    <v>5</v>
    <v>0</v>
    <v>1</v>
  </rv>
  <rv s="0">
    <v>146</v>
    <v>5</v>
    <v>0</v>
    <v>1</v>
  </rv>
  <rv s="0">
    <v>147</v>
    <v>5</v>
    <v>0</v>
    <v>1</v>
  </rv>
  <rv s="0">
    <v>148</v>
    <v>5</v>
    <v>0</v>
    <v>1</v>
  </rv>
  <rv s="0">
    <v>149</v>
    <v>5</v>
    <v>0</v>
    <v>1</v>
  </rv>
  <rv s="0">
    <v>150</v>
    <v>5</v>
    <v>0</v>
    <v>1</v>
  </rv>
  <rv s="0">
    <v>151</v>
    <v>5</v>
    <v>0</v>
    <v>1</v>
  </rv>
  <rv s="0">
    <v>152</v>
    <v>5</v>
    <v>0</v>
    <v>1</v>
  </rv>
  <rv s="0">
    <v>153</v>
    <v>5</v>
    <v>0</v>
    <v>1</v>
  </rv>
  <rv s="0">
    <v>154</v>
    <v>5</v>
    <v>0</v>
    <v>1</v>
  </rv>
  <rv s="0">
    <v>155</v>
    <v>5</v>
    <v>0</v>
    <v>1</v>
  </rv>
  <rv s="0">
    <v>156</v>
    <v>5</v>
    <v>0</v>
    <v>1</v>
  </rv>
  <rv s="0">
    <v>157</v>
    <v>5</v>
    <v>0</v>
    <v>1</v>
  </rv>
  <rv s="0">
    <v>158</v>
    <v>5</v>
    <v>0</v>
    <v>1</v>
  </rv>
  <rv s="0">
    <v>159</v>
    <v>5</v>
    <v>0</v>
    <v>1</v>
  </rv>
  <rv s="0">
    <v>160</v>
    <v>5</v>
    <v>0</v>
    <v>1</v>
  </rv>
  <rv s="0">
    <v>161</v>
    <v>5</v>
    <v>0</v>
    <v>1</v>
  </rv>
  <rv s="0">
    <v>162</v>
    <v>5</v>
    <v>0</v>
    <v>1</v>
  </rv>
  <rv s="0">
    <v>163</v>
    <v>5</v>
    <v>0</v>
    <v>1</v>
  </rv>
  <rv s="0">
    <v>164</v>
    <v>5</v>
    <v>0</v>
    <v>1</v>
  </rv>
  <rv s="0">
    <v>165</v>
    <v>5</v>
    <v>0</v>
    <v>1</v>
  </rv>
  <rv s="0">
    <v>166</v>
    <v>5</v>
    <v>0</v>
    <v>1</v>
  </rv>
  <rv s="0">
    <v>167</v>
    <v>5</v>
    <v>0</v>
    <v>1</v>
  </rv>
  <rv s="0">
    <v>168</v>
    <v>5</v>
    <v>0</v>
    <v>1</v>
  </rv>
  <rv s="0">
    <v>169</v>
    <v>5</v>
    <v>0</v>
    <v>1</v>
  </rv>
  <rv s="0">
    <v>170</v>
    <v>5</v>
    <v>0</v>
    <v>1</v>
  </rv>
  <rv s="0">
    <v>171</v>
    <v>5</v>
    <v>0</v>
    <v>1</v>
  </rv>
  <rv s="0">
    <v>172</v>
    <v>5</v>
    <v>0</v>
    <v>1</v>
  </rv>
  <rv s="0">
    <v>173</v>
    <v>5</v>
    <v>0</v>
    <v>1</v>
  </rv>
  <rv s="0">
    <v>174</v>
    <v>5</v>
    <v>0</v>
    <v>1</v>
  </rv>
  <rv s="0">
    <v>175</v>
    <v>5</v>
    <v>0</v>
    <v>1</v>
  </rv>
  <rv s="0">
    <v>176</v>
    <v>5</v>
    <v>0</v>
    <v>1</v>
  </rv>
  <rv s="0">
    <v>177</v>
    <v>5</v>
    <v>0</v>
    <v>1</v>
  </rv>
  <rv s="0">
    <v>178</v>
    <v>1</v>
    <v>0</v>
    <v>1</v>
  </rv>
  <rv s="0">
    <v>179</v>
    <v>1</v>
    <v>0</v>
    <v>1</v>
  </rv>
  <rv s="0">
    <v>180</v>
    <v>1</v>
    <v>0</v>
    <v>1</v>
  </rv>
  <rv s="0">
    <v>181</v>
    <v>5</v>
    <v>0</v>
    <v>1</v>
  </rv>
  <rv s="0">
    <v>182</v>
    <v>5</v>
    <v>0</v>
    <v>1</v>
  </rv>
  <rv s="0">
    <v>183</v>
    <v>5</v>
    <v>0</v>
    <v>1</v>
  </rv>
  <rv s="0">
    <v>184</v>
    <v>5</v>
    <v>0</v>
    <v>1</v>
  </rv>
  <rv s="0">
    <v>185</v>
    <v>5</v>
    <v>0</v>
    <v>1</v>
  </rv>
  <rv s="0">
    <v>186</v>
    <v>5</v>
    <v>0</v>
    <v>1</v>
  </rv>
  <rv s="0">
    <v>187</v>
    <v>5</v>
    <v>0</v>
    <v>1</v>
  </rv>
  <rv s="0">
    <v>188</v>
    <v>5</v>
    <v>0</v>
    <v>1</v>
  </rv>
  <rv s="0">
    <v>189</v>
    <v>5</v>
    <v>0</v>
    <v>1</v>
  </rv>
  <rv s="0">
    <v>190</v>
    <v>5</v>
    <v>0</v>
    <v>1</v>
  </rv>
  <rv s="0">
    <v>191</v>
    <v>5</v>
    <v>0</v>
    <v>1</v>
  </rv>
  <rv s="0">
    <v>192</v>
    <v>5</v>
    <v>0</v>
    <v>1</v>
  </rv>
  <rv s="0">
    <v>193</v>
    <v>5</v>
    <v>0</v>
    <v>1</v>
  </rv>
  <rv s="0">
    <v>194</v>
    <v>5</v>
    <v>0</v>
    <v>1</v>
  </rv>
  <rv s="0">
    <v>195</v>
    <v>5</v>
    <v>0</v>
    <v>1</v>
  </rv>
  <rv s="0">
    <v>196</v>
    <v>5</v>
    <v>0</v>
    <v>1</v>
  </rv>
  <rv s="0">
    <v>197</v>
    <v>5</v>
    <v>0</v>
    <v>1</v>
  </rv>
  <rv s="0">
    <v>198</v>
    <v>5</v>
    <v>0</v>
    <v>1</v>
  </rv>
  <rv s="0">
    <v>199</v>
    <v>5</v>
    <v>0</v>
    <v>1</v>
  </rv>
  <rv s="0">
    <v>200</v>
    <v>5</v>
    <v>0</v>
    <v>1</v>
  </rv>
  <rv s="0">
    <v>201</v>
    <v>5</v>
    <v>0</v>
    <v>1</v>
  </rv>
  <rv s="0">
    <v>202</v>
    <v>5</v>
    <v>0</v>
    <v>1</v>
  </rv>
  <rv s="0">
    <v>203</v>
    <v>5</v>
    <v>0</v>
    <v>1</v>
  </rv>
  <rv s="0">
    <v>204</v>
    <v>5</v>
    <v>0</v>
    <v>1</v>
  </rv>
  <rv s="0">
    <v>205</v>
    <v>5</v>
    <v>0</v>
    <v>1</v>
  </rv>
  <rv s="0">
    <v>206</v>
    <v>5</v>
    <v>0</v>
    <v>1</v>
  </rv>
  <rv s="0">
    <v>207</v>
    <v>5</v>
    <v>0</v>
    <v>1</v>
  </rv>
  <rv s="0">
    <v>208</v>
    <v>5</v>
    <v>0</v>
    <v>1</v>
  </rv>
  <rv s="0">
    <v>209</v>
    <v>5</v>
    <v>0</v>
    <v>1</v>
  </rv>
  <rv s="0">
    <v>210</v>
    <v>5</v>
    <v>0</v>
    <v>1</v>
  </rv>
  <rv s="0">
    <v>211</v>
    <v>5</v>
    <v>0</v>
    <v>1</v>
  </rv>
  <rv s="0">
    <v>212</v>
    <v>5</v>
    <v>0</v>
    <v>1</v>
  </rv>
  <rv s="0">
    <v>213</v>
    <v>5</v>
    <v>0</v>
    <v>1</v>
  </rv>
  <rv s="0">
    <v>214</v>
    <v>5</v>
    <v>0</v>
    <v>1</v>
  </rv>
  <rv s="0">
    <v>215</v>
    <v>5</v>
    <v>0</v>
    <v>1</v>
  </rv>
  <rv s="0">
    <v>216</v>
    <v>5</v>
    <v>0</v>
    <v>1</v>
  </rv>
  <rv s="0">
    <v>217</v>
    <v>5</v>
    <v>0</v>
    <v>1</v>
  </rv>
  <rv s="0">
    <v>218</v>
    <v>5</v>
    <v>0</v>
    <v>1</v>
  </rv>
  <rv s="0">
    <v>219</v>
    <v>5</v>
    <v>0</v>
    <v>1</v>
  </rv>
  <rv s="0">
    <v>220</v>
    <v>5</v>
    <v>0</v>
    <v>1</v>
  </rv>
  <rv s="0">
    <v>221</v>
    <v>1</v>
    <v>0</v>
    <v>1</v>
  </rv>
  <rv s="0">
    <v>222</v>
    <v>5</v>
    <v>0</v>
    <v>1</v>
  </rv>
  <rv s="0">
    <v>223</v>
    <v>5</v>
    <v>0</v>
    <v>1</v>
  </rv>
  <rv s="0">
    <v>224</v>
    <v>5</v>
    <v>0</v>
    <v>1</v>
  </rv>
  <rv s="0">
    <v>225</v>
    <v>5</v>
    <v>0</v>
    <v>1</v>
  </rv>
  <rv s="0">
    <v>226</v>
    <v>5</v>
    <v>0</v>
    <v>1</v>
  </rv>
  <rv s="0">
    <v>227</v>
    <v>5</v>
    <v>0</v>
    <v>1</v>
  </rv>
  <rv s="0">
    <v>228</v>
    <v>5</v>
    <v>0</v>
    <v>1</v>
  </rv>
  <rv s="0">
    <v>229</v>
    <v>5</v>
    <v>0</v>
    <v>1</v>
  </rv>
  <rv s="0">
    <v>230</v>
    <v>5</v>
    <v>0</v>
    <v>1</v>
  </rv>
  <rv s="0">
    <v>231</v>
    <v>5</v>
    <v>0</v>
    <v>1</v>
  </rv>
  <rv s="0">
    <v>232</v>
    <v>5</v>
    <v>0</v>
    <v>1</v>
  </rv>
  <rv s="0">
    <v>233</v>
    <v>5</v>
    <v>0</v>
    <v>1</v>
  </rv>
  <rv s="0">
    <v>234</v>
    <v>5</v>
    <v>0</v>
    <v>1</v>
  </rv>
  <rv s="0">
    <v>235</v>
    <v>5</v>
    <v>0</v>
    <v>1</v>
  </rv>
  <rv s="0">
    <v>236</v>
    <v>5</v>
    <v>0</v>
    <v>1</v>
  </rv>
  <rv s="0">
    <v>237</v>
    <v>5</v>
    <v>0</v>
    <v>1</v>
  </rv>
  <rv s="0">
    <v>238</v>
    <v>5</v>
    <v>0</v>
    <v>1</v>
  </rv>
  <rv s="0">
    <v>239</v>
    <v>5</v>
    <v>0</v>
    <v>1</v>
  </rv>
  <rv s="0">
    <v>240</v>
    <v>5</v>
    <v>0</v>
    <v>1</v>
  </rv>
  <rv s="0">
    <v>241</v>
    <v>5</v>
    <v>0</v>
    <v>1</v>
  </rv>
  <rv s="0">
    <v>242</v>
    <v>5</v>
    <v>0</v>
    <v>1</v>
  </rv>
  <rv s="0">
    <v>243</v>
    <v>5</v>
    <v>0</v>
    <v>1</v>
  </rv>
  <rv s="0">
    <v>244</v>
    <v>5</v>
    <v>0</v>
    <v>1</v>
  </rv>
  <rv s="0">
    <v>245</v>
    <v>5</v>
    <v>0</v>
    <v>1</v>
  </rv>
  <rv s="0">
    <v>246</v>
    <v>5</v>
    <v>0</v>
    <v>1</v>
  </rv>
  <rv s="0">
    <v>247</v>
    <v>5</v>
    <v>0</v>
    <v>1</v>
  </rv>
  <rv s="0">
    <v>248</v>
    <v>5</v>
    <v>0</v>
    <v>1</v>
  </rv>
  <rv s="0">
    <v>249</v>
    <v>1</v>
    <v>0</v>
    <v>1</v>
  </rv>
  <rv s="0">
    <v>250</v>
    <v>1</v>
    <v>0</v>
    <v>1</v>
  </rv>
  <rv s="0">
    <v>251</v>
    <v>1</v>
    <v>0</v>
    <v>1</v>
  </rv>
  <rv s="0">
    <v>252</v>
    <v>1</v>
    <v>0</v>
    <v>1</v>
  </rv>
  <rv s="0">
    <v>253</v>
    <v>1</v>
    <v>0</v>
    <v>1</v>
  </rv>
  <rv s="0">
    <v>254</v>
    <v>1</v>
    <v>0</v>
    <v>1</v>
  </rv>
  <rv s="0">
    <v>255</v>
    <v>1</v>
    <v>0</v>
    <v>1</v>
  </rv>
  <rv s="0">
    <v>256</v>
    <v>1</v>
    <v>0</v>
    <v>1</v>
  </rv>
  <rv s="0">
    <v>257</v>
    <v>1</v>
    <v>0</v>
    <v>1</v>
  </rv>
  <rv s="0">
    <v>258</v>
    <v>1</v>
    <v>0</v>
    <v>1</v>
  </rv>
  <rv s="0">
    <v>259</v>
    <v>1</v>
    <v>0</v>
    <v>1</v>
  </rv>
  <rv s="0">
    <v>260</v>
    <v>1</v>
    <v>0</v>
    <v>1</v>
  </rv>
  <rv s="0">
    <v>261</v>
    <v>1</v>
    <v>0</v>
    <v>1</v>
  </rv>
  <rv s="0">
    <v>262</v>
    <v>1</v>
    <v>0</v>
    <v>1</v>
  </rv>
  <rv s="0">
    <v>263</v>
    <v>1</v>
    <v>0</v>
    <v>1</v>
  </rv>
  <rv s="0">
    <v>264</v>
    <v>1</v>
    <v>0</v>
    <v>1</v>
  </rv>
  <rv s="0">
    <v>265</v>
    <v>1</v>
    <v>0</v>
    <v>1</v>
  </rv>
  <rv s="0">
    <v>266</v>
    <v>1</v>
    <v>0</v>
    <v>1</v>
  </rv>
  <rv s="0">
    <v>267</v>
    <v>1</v>
    <v>0</v>
    <v>1</v>
  </rv>
  <rv s="0">
    <v>268</v>
    <v>1</v>
    <v>0</v>
    <v>1</v>
  </rv>
  <rv s="0">
    <v>269</v>
    <v>1</v>
    <v>0</v>
    <v>1</v>
  </rv>
  <rv s="0">
    <v>270</v>
    <v>1</v>
    <v>0</v>
    <v>1</v>
  </rv>
  <rv s="0">
    <v>271</v>
    <v>1</v>
    <v>0</v>
    <v>1</v>
  </rv>
  <rv s="0">
    <v>272</v>
    <v>1</v>
    <v>0</v>
    <v>1</v>
  </rv>
  <rv s="0">
    <v>273</v>
    <v>1</v>
    <v>0</v>
    <v>1</v>
  </rv>
  <rv s="0">
    <v>274</v>
    <v>1</v>
    <v>0</v>
    <v>1</v>
  </rv>
  <rv s="0">
    <v>275</v>
    <v>1</v>
    <v>0</v>
    <v>1</v>
  </rv>
  <rv s="0">
    <v>276</v>
    <v>1</v>
    <v>0</v>
    <v>1</v>
  </rv>
  <rv s="0">
    <v>277</v>
    <v>1</v>
    <v>0</v>
    <v>1</v>
  </rv>
  <rv s="0">
    <v>278</v>
    <v>1</v>
    <v>0</v>
    <v>1</v>
  </rv>
  <rv s="0">
    <v>279</v>
    <v>1</v>
    <v>0</v>
    <v>1</v>
  </rv>
  <rv s="0">
    <v>280</v>
    <v>1</v>
    <v>0</v>
    <v>1</v>
  </rv>
  <rv s="0">
    <v>281</v>
    <v>1</v>
    <v>0</v>
    <v>1</v>
  </rv>
  <rv s="0">
    <v>282</v>
    <v>5</v>
    <v>0</v>
    <v>1</v>
  </rv>
  <rv s="0">
    <v>283</v>
    <v>5</v>
    <v>0</v>
    <v>1</v>
  </rv>
  <rv s="0">
    <v>284</v>
    <v>5</v>
    <v>0</v>
    <v>1</v>
  </rv>
  <rv s="0">
    <v>285</v>
    <v>5</v>
    <v>0</v>
    <v>1</v>
  </rv>
  <rv s="0">
    <v>286</v>
    <v>5</v>
    <v>0</v>
    <v>1</v>
  </rv>
  <rv s="0">
    <v>287</v>
    <v>5</v>
    <v>0</v>
    <v>1</v>
  </rv>
</rvData>
</file>

<file path=xl/richData/rdrichvaluestructure.xml><?xml version="1.0" encoding="utf-8"?>
<rvStructures xmlns="http://schemas.microsoft.com/office/spreadsheetml/2017/richdata" count="3">
  <s t="_webimage">
    <k n="WebImageIdentifier" t="i"/>
    <k n="CalcOrigin" t="i"/>
    <k n="ComputedImage" t="b"/>
    <k n="ImageSizing" t="i"/>
  </s>
  <s t="_localImage">
    <k n="_rvRel:LocalImageIdentifier" t="i"/>
    <k n="CalcOrigin" t="i"/>
  </s>
  <s t="_webimage">
    <k n="WebImageIdentifier" t="i"/>
    <k n="CalcOrigin" t="i"/>
    <k n="ComputedImage" t="b"/>
    <k n="ImageHeight"/>
    <k n="ImageSizing" t="i"/>
    <k n="ImageWidth"/>
  </s>
</rvStructures>
</file>

<file path=xl/richData/richValueRel.xml><?xml version="1.0" encoding="utf-8"?>
<richValueRels xmlns="http://schemas.microsoft.com/office/spreadsheetml/2022/richvaluerel" xmlns:r="http://schemas.openxmlformats.org/officeDocument/2006/relationships">
  <rel r:id="rId1"/>
  <rel r:id="rId2"/>
  <rel r:id="rId3"/>
  <rel r:id="rId4"/>
  <rel r:id="rId5"/>
  <rel r:id="rId6"/>
  <rel r:id="rId7"/>
  <rel r:id="rId8"/>
  <rel r:id="rId9"/>
  <rel r:id="rId10"/>
  <rel r:id="rId11"/>
  <rel r:id="rId12"/>
  <rel r:id="rId13"/>
  <rel r:id="rId14"/>
  <rel r:id="rId15"/>
  <rel r:id="rId16"/>
  <rel r:id="rId17"/>
  <rel r:id="rId18"/>
  <rel r:id="rId19"/>
</richValueRels>
</file>

<file path=xl/theme/theme1.xml><?xml version="1.0" encoding="utf-8"?>
<a:theme xmlns:a="http://schemas.openxmlformats.org/drawingml/2006/main" name="Office Theme">
  <a:themeElements>
    <a:clrScheme name="Office">
      <a:dk1>
        <a:sysClr val="windowText" lastClr="000000"/>
      </a:dk1>
      <a:lt1>
        <a:sysClr val="window" lastClr="FFFFFF"/>
      </a:lt1>
      <a:dk2>
        <a:srgbClr val="0E2841"/>
      </a:dk2>
      <a:lt2>
        <a:srgbClr val="E8E8E8"/>
      </a:lt2>
      <a:accent1>
        <a:srgbClr val="156082"/>
      </a:accent1>
      <a:accent2>
        <a:srgbClr val="E97132"/>
      </a:accent2>
      <a:accent3>
        <a:srgbClr val="196B24"/>
      </a:accent3>
      <a:accent4>
        <a:srgbClr val="0F9ED5"/>
      </a:accent4>
      <a:accent5>
        <a:srgbClr val="A02B93"/>
      </a:accent5>
      <a:accent6>
        <a:srgbClr val="4EA72E"/>
      </a:accent6>
      <a:hlink>
        <a:srgbClr val="467886"/>
      </a:hlink>
      <a:folHlink>
        <a:srgbClr val="96607D"/>
      </a:folHlink>
    </a:clrScheme>
    <a:fontScheme name="Office">
      <a:majorFont>
        <a:latin typeface="Aptos Display" panose="02110004020202020204"/>
        <a:ea typeface=""/>
        <a:cs typeface=""/>
        <a:font script="Jpan" typeface="游ゴシック Light"/>
        <a:font script="Hang" typeface="맑은 고딕"/>
        <a:font script="Hans" typeface="等线 Light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ajorFont>
      <a:minorFont>
        <a:latin typeface="Aptos Narrow" panose="02110004020202020204"/>
        <a:ea typeface=""/>
        <a:cs typeface=""/>
        <a:font script="Jpan" typeface="游ゴシック"/>
        <a:font script="Hang" typeface="맑은 고딕"/>
        <a:font script="Hans" typeface="等线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  <a:ln w="2540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>
    <a:lnDef>
      <a:spPr/>
      <a:bodyPr/>
      <a:lstStyle/>
      <a:style>
        <a:lnRef idx="2">
          <a:schemeClr val="accent1"/>
        </a:lnRef>
        <a:fillRef idx="0">
          <a:schemeClr val="accent1"/>
        </a:fillRef>
        <a:effectRef idx="1">
          <a:schemeClr val="accent1"/>
        </a:effectRef>
        <a:fontRef idx="minor">
          <a:schemeClr val="tx1"/>
        </a:fontRef>
      </a:style>
    </a:lnDef>
  </a:objectDefaults>
  <a:extraClrSchemeLst/>
  <a:extLst>
    <a:ext uri="{05A4C25C-085E-4340-85A3-A5531E510DB2}">
      <thm15:themeFamily xmlns:thm15="http://schemas.microsoft.com/office/thememl/2012/main" name="Office Theme" id="{2E142A2C-CD16-42D6-873A-C26D2A0506FA}" vid="{1BDDFF52-6CD6-40A5-AB3C-68EB2F1E4D0A}"/>
    </a:ext>
  </a:extLst>
</a:theme>
</file>

<file path=xl/worksheets/_rels/sheet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.xml"/><Relationship Id="rId1" Type="http://schemas.openxmlformats.org/officeDocument/2006/relationships/printerSettings" Target="../printerSettings/printerSettings1.bin"/></Relationships>
</file>

<file path=xl/worksheets/_rels/sheet2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2.bin"/></Relationships>
</file>

<file path=xl/worksheets/_rels/sheet7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3.bin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A73CB3CB-2838-4A25-99EC-3F9B04D68BBA}">
  <dimension ref="A1:T32"/>
  <sheetViews>
    <sheetView tabSelected="1" workbookViewId="0">
      <selection activeCell="F32" sqref="F32:G32"/>
    </sheetView>
  </sheetViews>
  <sheetFormatPr defaultRowHeight="11.25" x14ac:dyDescent="0.2"/>
  <cols>
    <col min="1" max="1" width="40.5" style="21" customWidth="1"/>
    <col min="2" max="2" width="49.33203125" customWidth="1"/>
    <col min="3" max="3" width="7" customWidth="1"/>
    <col min="4" max="4" width="16.33203125" customWidth="1"/>
    <col min="5" max="5" width="51.6640625" customWidth="1"/>
    <col min="6" max="6" width="38" bestFit="1" customWidth="1"/>
    <col min="7" max="7" width="13.83203125" customWidth="1"/>
    <col min="8" max="8" width="43.83203125" customWidth="1"/>
    <col min="9" max="9" width="17.5" customWidth="1"/>
  </cols>
  <sheetData>
    <row r="1" spans="1:20" ht="34.5" x14ac:dyDescent="0.55000000000000004">
      <c r="A1" s="59" t="s">
        <v>0</v>
      </c>
      <c r="B1" s="59"/>
      <c r="C1" s="59"/>
      <c r="D1" s="59"/>
      <c r="E1" s="59"/>
      <c r="F1" s="59"/>
      <c r="G1" s="59"/>
      <c r="H1" s="59"/>
      <c r="I1" s="59"/>
      <c r="J1" s="1"/>
      <c r="K1" s="1"/>
      <c r="L1" s="1"/>
      <c r="M1" s="1"/>
      <c r="N1" s="1"/>
      <c r="O1" s="1"/>
      <c r="P1" s="1"/>
      <c r="Q1" s="1"/>
      <c r="R1" s="1"/>
      <c r="S1" s="1"/>
      <c r="T1" s="1"/>
    </row>
    <row r="2" spans="1:20" ht="33.6" customHeight="1" x14ac:dyDescent="0.3">
      <c r="A2" s="60" t="s">
        <v>1</v>
      </c>
      <c r="B2" s="61"/>
      <c r="C2" s="2"/>
      <c r="D2" s="62" t="s">
        <v>2</v>
      </c>
      <c r="E2" s="63"/>
      <c r="F2" s="63"/>
      <c r="G2" s="63"/>
      <c r="H2" s="63"/>
      <c r="I2" s="64"/>
    </row>
    <row r="3" spans="1:20" ht="29.1" customHeight="1" x14ac:dyDescent="0.3">
      <c r="A3" s="3" t="s">
        <v>3</v>
      </c>
      <c r="B3" s="4"/>
      <c r="C3" s="2"/>
      <c r="D3" s="65" t="s">
        <v>4</v>
      </c>
      <c r="E3" s="66"/>
      <c r="F3" s="67"/>
      <c r="G3" s="67"/>
      <c r="H3" s="67"/>
      <c r="I3" s="68"/>
    </row>
    <row r="4" spans="1:20" ht="32.450000000000003" customHeight="1" x14ac:dyDescent="0.25">
      <c r="A4" s="3" t="s">
        <v>5</v>
      </c>
      <c r="B4" s="5"/>
      <c r="D4" s="6" t="s">
        <v>6</v>
      </c>
      <c r="E4" s="7"/>
      <c r="F4" s="7"/>
      <c r="G4" s="7"/>
      <c r="H4" s="7"/>
      <c r="I4" s="8"/>
    </row>
    <row r="5" spans="1:20" ht="18" customHeight="1" x14ac:dyDescent="0.25">
      <c r="A5" s="9"/>
      <c r="B5" s="5"/>
      <c r="D5" s="10" t="s">
        <v>7</v>
      </c>
      <c r="E5" s="11"/>
      <c r="F5" s="11"/>
      <c r="G5" s="11"/>
      <c r="H5" s="11"/>
      <c r="I5" s="5"/>
    </row>
    <row r="6" spans="1:20" ht="27" customHeight="1" x14ac:dyDescent="0.25">
      <c r="A6" s="3" t="s">
        <v>3</v>
      </c>
      <c r="B6" s="5"/>
      <c r="D6" s="10" t="s">
        <v>8</v>
      </c>
      <c r="E6" s="11"/>
      <c r="F6" s="12" t="s">
        <v>9</v>
      </c>
      <c r="G6" s="11"/>
      <c r="H6" s="12" t="s">
        <v>10</v>
      </c>
      <c r="I6" s="5"/>
    </row>
    <row r="7" spans="1:20" ht="33" customHeight="1" x14ac:dyDescent="0.25">
      <c r="A7" s="3" t="s">
        <v>5</v>
      </c>
      <c r="B7" s="5"/>
      <c r="D7" s="69" t="s">
        <v>11</v>
      </c>
      <c r="E7" s="70"/>
      <c r="F7" s="11"/>
      <c r="G7" s="11"/>
      <c r="H7" s="11"/>
      <c r="I7" s="5"/>
    </row>
    <row r="8" spans="1:20" ht="58.5" customHeight="1" x14ac:dyDescent="0.2">
      <c r="A8" s="54"/>
      <c r="B8" s="55"/>
      <c r="D8" s="13" t="s">
        <v>12</v>
      </c>
      <c r="E8" s="11"/>
      <c r="F8" s="14" t="s">
        <v>13</v>
      </c>
      <c r="G8" s="11"/>
      <c r="H8" s="14" t="s">
        <v>14</v>
      </c>
      <c r="I8" s="5"/>
    </row>
    <row r="9" spans="1:20" ht="29.1" customHeight="1" thickBot="1" x14ac:dyDescent="0.3">
      <c r="A9" s="3" t="s">
        <v>15</v>
      </c>
      <c r="B9" s="5"/>
      <c r="D9" s="56" t="s">
        <v>16</v>
      </c>
      <c r="E9" s="57"/>
      <c r="F9" s="57"/>
      <c r="G9" s="57"/>
      <c r="H9" s="57"/>
      <c r="I9" s="58"/>
    </row>
    <row r="10" spans="1:20" ht="22.5" customHeight="1" thickTop="1" x14ac:dyDescent="0.25">
      <c r="A10" s="3" t="s">
        <v>17</v>
      </c>
      <c r="B10" s="5"/>
      <c r="D10" s="15" t="s">
        <v>18</v>
      </c>
      <c r="E10" s="7"/>
      <c r="F10" s="7"/>
      <c r="G10" s="7"/>
      <c r="H10" s="7"/>
      <c r="I10" s="8"/>
    </row>
    <row r="11" spans="1:20" ht="30" customHeight="1" x14ac:dyDescent="0.25">
      <c r="A11" s="3" t="s">
        <v>19</v>
      </c>
      <c r="B11" s="5"/>
      <c r="D11" s="10" t="s">
        <v>6</v>
      </c>
      <c r="E11" s="11"/>
      <c r="F11" s="11"/>
      <c r="G11" s="11"/>
      <c r="H11" s="11"/>
      <c r="I11" s="5"/>
    </row>
    <row r="12" spans="1:20" ht="20.100000000000001" customHeight="1" x14ac:dyDescent="0.25">
      <c r="A12" s="9"/>
      <c r="B12" s="5"/>
      <c r="D12" s="10" t="s">
        <v>7</v>
      </c>
      <c r="E12" s="11"/>
      <c r="F12" s="11"/>
      <c r="G12" s="11"/>
      <c r="H12" s="11"/>
      <c r="I12" s="5"/>
    </row>
    <row r="13" spans="1:20" ht="21" customHeight="1" thickBot="1" x14ac:dyDescent="0.3">
      <c r="A13" s="16" t="s">
        <v>20</v>
      </c>
      <c r="B13" s="17"/>
      <c r="D13" s="18" t="s">
        <v>8</v>
      </c>
      <c r="E13" s="19"/>
      <c r="F13" s="20" t="s">
        <v>21</v>
      </c>
      <c r="G13" s="19"/>
      <c r="H13" s="20" t="s">
        <v>10</v>
      </c>
      <c r="I13" s="17"/>
    </row>
    <row r="18" spans="1:7" ht="12" thickBot="1" x14ac:dyDescent="0.25"/>
    <row r="19" spans="1:7" ht="26.25" x14ac:dyDescent="0.4">
      <c r="A19" s="71" t="s">
        <v>1105</v>
      </c>
      <c r="B19" s="72"/>
      <c r="C19" s="72"/>
      <c r="D19" s="72"/>
      <c r="E19" s="72"/>
      <c r="F19" s="72"/>
      <c r="G19" s="73"/>
    </row>
    <row r="20" spans="1:7" ht="18" x14ac:dyDescent="0.2">
      <c r="A20" s="50" t="s">
        <v>1106</v>
      </c>
      <c r="B20" s="74" t="s">
        <v>1107</v>
      </c>
      <c r="C20" s="74"/>
      <c r="D20" s="74" t="s">
        <v>1108</v>
      </c>
      <c r="E20" s="74"/>
      <c r="F20" s="74" t="s">
        <v>1109</v>
      </c>
      <c r="G20" s="75"/>
    </row>
    <row r="21" spans="1:7" ht="15" x14ac:dyDescent="0.2">
      <c r="A21" s="51" t="s">
        <v>1110</v>
      </c>
      <c r="B21" s="76">
        <f>'Paper Gift Bags'!E70</f>
        <v>0</v>
      </c>
      <c r="C21" s="76"/>
      <c r="D21" s="77">
        <f>'Paper Gift Bags'!I70</f>
        <v>0</v>
      </c>
      <c r="E21" s="76"/>
      <c r="F21" s="78">
        <f>'Paper Gift Bags'!J70</f>
        <v>0</v>
      </c>
      <c r="G21" s="79"/>
    </row>
    <row r="22" spans="1:7" ht="15" x14ac:dyDescent="0.2">
      <c r="A22" s="51" t="s">
        <v>1111</v>
      </c>
      <c r="B22" s="76">
        <f>'Value Packs'!E16</f>
        <v>0</v>
      </c>
      <c r="C22" s="76"/>
      <c r="D22" s="77">
        <f>'Value Packs'!I16</f>
        <v>0</v>
      </c>
      <c r="E22" s="76"/>
      <c r="F22" s="78">
        <f>'Value Packs'!J16</f>
        <v>0</v>
      </c>
      <c r="G22" s="79"/>
    </row>
    <row r="23" spans="1:7" ht="15" x14ac:dyDescent="0.2">
      <c r="A23" s="51" t="s">
        <v>1112</v>
      </c>
      <c r="B23" s="76">
        <f>'Tissue Paper'!E19</f>
        <v>0</v>
      </c>
      <c r="C23" s="76"/>
      <c r="D23" s="77">
        <f>'Tissue Paper'!I19</f>
        <v>0</v>
      </c>
      <c r="E23" s="76"/>
      <c r="F23" s="78">
        <f>'Tissue Paper'!J19</f>
        <v>0</v>
      </c>
      <c r="G23" s="79"/>
    </row>
    <row r="24" spans="1:7" ht="15" x14ac:dyDescent="0.2">
      <c r="A24" s="51" t="s">
        <v>1116</v>
      </c>
      <c r="B24" s="76">
        <f>'Gift Tags, Cards, Ribbon'!E25</f>
        <v>0</v>
      </c>
      <c r="C24" s="76"/>
      <c r="D24" s="77">
        <f>'Gift Tags, Cards, Ribbon'!I25</f>
        <v>0</v>
      </c>
      <c r="E24" s="76"/>
      <c r="F24" s="78">
        <f>'Gift Tags, Cards, Ribbon'!J25</f>
        <v>0</v>
      </c>
      <c r="G24" s="79"/>
    </row>
    <row r="25" spans="1:7" ht="15" x14ac:dyDescent="0.2">
      <c r="A25" s="51" t="s">
        <v>1113</v>
      </c>
      <c r="B25" s="76">
        <f>Wearables!E50</f>
        <v>0</v>
      </c>
      <c r="C25" s="76"/>
      <c r="D25" s="77">
        <f>Wearables!I50</f>
        <v>0</v>
      </c>
      <c r="E25" s="76"/>
      <c r="F25" s="78">
        <f>Wearables!J50</f>
        <v>0</v>
      </c>
      <c r="G25" s="79"/>
    </row>
    <row r="26" spans="1:7" ht="15" x14ac:dyDescent="0.2">
      <c r="A26" s="51" t="s">
        <v>1117</v>
      </c>
      <c r="B26" s="76">
        <f>Stockings!E19</f>
        <v>0</v>
      </c>
      <c r="C26" s="76"/>
      <c r="D26" s="77">
        <f>Stockings!I19</f>
        <v>0</v>
      </c>
      <c r="E26" s="76"/>
      <c r="F26" s="78">
        <f>Stockings!J19</f>
        <v>0</v>
      </c>
      <c r="G26" s="79"/>
    </row>
    <row r="27" spans="1:7" ht="15" x14ac:dyDescent="0.2">
      <c r="A27" s="51" t="s">
        <v>1118</v>
      </c>
      <c r="B27" s="76">
        <f>'Decorative Bows'!E50</f>
        <v>0</v>
      </c>
      <c r="C27" s="76"/>
      <c r="D27" s="77">
        <f>'Decorative Bows'!I50</f>
        <v>0</v>
      </c>
      <c r="E27" s="76"/>
      <c r="F27" s="78">
        <f>'Decorative Bows'!J50</f>
        <v>0</v>
      </c>
      <c r="G27" s="79"/>
    </row>
    <row r="28" spans="1:7" ht="15" x14ac:dyDescent="0.2">
      <c r="A28" s="51" t="s">
        <v>1119</v>
      </c>
      <c r="B28" s="76">
        <f>'Tinsel Decor'!E52</f>
        <v>0</v>
      </c>
      <c r="C28" s="76"/>
      <c r="D28" s="77">
        <f>'Tinsel Decor'!I52</f>
        <v>0</v>
      </c>
      <c r="E28" s="76"/>
      <c r="F28" s="78">
        <f>'Tinsel Decor'!J52</f>
        <v>0</v>
      </c>
      <c r="G28" s="79"/>
    </row>
    <row r="29" spans="1:7" ht="15" x14ac:dyDescent="0.2">
      <c r="A29" s="51" t="s">
        <v>1120</v>
      </c>
      <c r="B29" s="80">
        <f>'Metal and Fabric Decor'!E63</f>
        <v>0</v>
      </c>
      <c r="C29" s="80"/>
      <c r="D29" s="81">
        <f>'Metal and Fabric Decor'!I63</f>
        <v>0</v>
      </c>
      <c r="E29" s="80"/>
      <c r="F29" s="82">
        <f>'Metal and Fabric Decor'!J63</f>
        <v>0</v>
      </c>
      <c r="G29" s="83"/>
    </row>
    <row r="30" spans="1:7" ht="15" x14ac:dyDescent="0.2">
      <c r="A30" s="51" t="s">
        <v>1121</v>
      </c>
      <c r="B30" s="88">
        <f>'Coffee Cups, Tins and Treat'!E38</f>
        <v>0</v>
      </c>
      <c r="C30" s="89"/>
      <c r="D30" s="90">
        <f>'Coffee Cups, Tins and Treat'!I38</f>
        <v>0</v>
      </c>
      <c r="E30" s="91"/>
      <c r="F30" s="92">
        <f>'Coffee Cups, Tins and Treat'!J38</f>
        <v>0</v>
      </c>
      <c r="G30" s="93"/>
    </row>
    <row r="31" spans="1:7" ht="15" x14ac:dyDescent="0.2">
      <c r="A31" s="51" t="s">
        <v>1114</v>
      </c>
      <c r="B31" s="80">
        <f>Additional!E38</f>
        <v>0</v>
      </c>
      <c r="C31" s="80"/>
      <c r="D31" s="81">
        <f>Additional!I38</f>
        <v>0</v>
      </c>
      <c r="E31" s="81"/>
      <c r="F31" s="82">
        <f>Additional!J38</f>
        <v>0</v>
      </c>
      <c r="G31" s="83"/>
    </row>
    <row r="32" spans="1:7" ht="16.5" thickBot="1" x14ac:dyDescent="0.3">
      <c r="A32" s="52" t="s">
        <v>1115</v>
      </c>
      <c r="B32" s="84">
        <f>SUM(B21:C31)</f>
        <v>0</v>
      </c>
      <c r="C32" s="84"/>
      <c r="D32" s="85">
        <f>SUM(D21:E31)</f>
        <v>0</v>
      </c>
      <c r="E32" s="84"/>
      <c r="F32" s="86">
        <f>SUM(F21:G31)</f>
        <v>0</v>
      </c>
      <c r="G32" s="87"/>
    </row>
  </sheetData>
  <mergeCells count="48">
    <mergeCell ref="B32:C32"/>
    <mergeCell ref="D32:E32"/>
    <mergeCell ref="F32:G32"/>
    <mergeCell ref="B30:C30"/>
    <mergeCell ref="D30:E30"/>
    <mergeCell ref="F30:G30"/>
    <mergeCell ref="B29:C29"/>
    <mergeCell ref="D29:E29"/>
    <mergeCell ref="F29:G29"/>
    <mergeCell ref="B31:C31"/>
    <mergeCell ref="D31:E31"/>
    <mergeCell ref="F31:G31"/>
    <mergeCell ref="B27:C27"/>
    <mergeCell ref="D27:E27"/>
    <mergeCell ref="F27:G27"/>
    <mergeCell ref="B28:C28"/>
    <mergeCell ref="D28:E28"/>
    <mergeCell ref="F28:G28"/>
    <mergeCell ref="B26:C26"/>
    <mergeCell ref="D26:E26"/>
    <mergeCell ref="F26:G26"/>
    <mergeCell ref="B24:C24"/>
    <mergeCell ref="D24:E24"/>
    <mergeCell ref="F24:G24"/>
    <mergeCell ref="B25:C25"/>
    <mergeCell ref="D25:E25"/>
    <mergeCell ref="F25:G25"/>
    <mergeCell ref="B22:C22"/>
    <mergeCell ref="D22:E22"/>
    <mergeCell ref="F22:G22"/>
    <mergeCell ref="B23:C23"/>
    <mergeCell ref="D23:E23"/>
    <mergeCell ref="F23:G23"/>
    <mergeCell ref="A19:G19"/>
    <mergeCell ref="B20:C20"/>
    <mergeCell ref="D20:E20"/>
    <mergeCell ref="F20:G20"/>
    <mergeCell ref="B21:C21"/>
    <mergeCell ref="D21:E21"/>
    <mergeCell ref="F21:G21"/>
    <mergeCell ref="A8:B8"/>
    <mergeCell ref="D9:I9"/>
    <mergeCell ref="A1:I1"/>
    <mergeCell ref="A2:B2"/>
    <mergeCell ref="D2:I2"/>
    <mergeCell ref="D3:E3"/>
    <mergeCell ref="F3:I3"/>
    <mergeCell ref="D7:E7"/>
  </mergeCells>
  <pageMargins left="0.7" right="0.7" top="0.75" bottom="0.75" header="0.3" footer="0.3"/>
  <pageSetup orientation="portrait" verticalDpi="0" r:id="rId1"/>
  <drawing r:id="rId2"/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78150674-46D4-4629-B9EB-E564D5E0F3B2}">
  <dimension ref="A1:K50"/>
  <sheetViews>
    <sheetView workbookViewId="0">
      <selection activeCell="H3" sqref="H3:H49"/>
    </sheetView>
  </sheetViews>
  <sheetFormatPr defaultRowHeight="11.25" x14ac:dyDescent="0.2"/>
  <cols>
    <col min="1" max="1" width="10.6640625" bestFit="1" customWidth="1"/>
    <col min="2" max="2" width="48.83203125" bestFit="1" customWidth="1"/>
    <col min="3" max="3" width="15.83203125" bestFit="1" customWidth="1"/>
    <col min="4" max="4" width="18.1640625" bestFit="1" customWidth="1"/>
    <col min="5" max="5" width="43.1640625" bestFit="1" customWidth="1"/>
    <col min="6" max="6" width="18.6640625" style="34" bestFit="1" customWidth="1"/>
    <col min="7" max="7" width="19" style="35" bestFit="1" customWidth="1"/>
    <col min="8" max="8" width="24.5" style="35" bestFit="1" customWidth="1"/>
    <col min="9" max="9" width="19" style="43" customWidth="1"/>
    <col min="10" max="10" width="19" style="35" customWidth="1"/>
    <col min="11" max="11" width="16" customWidth="1"/>
  </cols>
  <sheetData>
    <row r="1" spans="1:11" ht="26.25" x14ac:dyDescent="0.2">
      <c r="A1" s="94" t="s">
        <v>22</v>
      </c>
      <c r="B1" s="94"/>
      <c r="C1" s="94"/>
      <c r="D1" s="94"/>
      <c r="E1" s="94"/>
      <c r="F1" s="94"/>
      <c r="G1" s="94"/>
      <c r="H1" s="94"/>
      <c r="I1" s="94"/>
      <c r="J1" s="94"/>
      <c r="K1" s="94"/>
    </row>
    <row r="2" spans="1:11" ht="18.75" x14ac:dyDescent="0.2">
      <c r="A2" s="22" t="s">
        <v>23</v>
      </c>
      <c r="B2" s="23" t="s">
        <v>24</v>
      </c>
      <c r="C2" s="24" t="s">
        <v>25</v>
      </c>
      <c r="D2" s="25" t="s">
        <v>26</v>
      </c>
      <c r="E2" s="26" t="s">
        <v>27</v>
      </c>
      <c r="F2" s="27" t="s">
        <v>28</v>
      </c>
      <c r="G2" s="28" t="s">
        <v>29</v>
      </c>
      <c r="H2" s="28" t="s">
        <v>966</v>
      </c>
      <c r="I2" s="41" t="s">
        <v>967</v>
      </c>
      <c r="J2" s="28" t="s">
        <v>968</v>
      </c>
      <c r="K2" s="29" t="s">
        <v>30</v>
      </c>
    </row>
    <row r="3" spans="1:11" ht="69" customHeight="1" x14ac:dyDescent="0.2">
      <c r="A3" s="30" t="s">
        <v>62</v>
      </c>
      <c r="B3" s="30" t="s">
        <v>96</v>
      </c>
      <c r="C3" s="37" t="s">
        <v>480</v>
      </c>
      <c r="D3" s="30">
        <v>24</v>
      </c>
      <c r="E3" s="44"/>
      <c r="F3" s="31">
        <v>1.9250000000000003</v>
      </c>
      <c r="G3" s="31">
        <v>1.75</v>
      </c>
      <c r="H3" s="53">
        <f>D3*G3</f>
        <v>42</v>
      </c>
      <c r="I3" s="42">
        <f>D3*E3</f>
        <v>0</v>
      </c>
      <c r="J3" s="31">
        <f>E3*H3</f>
        <v>0</v>
      </c>
      <c r="K3" s="30" t="e" vm="1">
        <v>#VALUE!</v>
      </c>
    </row>
    <row r="4" spans="1:11" ht="69" customHeight="1" x14ac:dyDescent="0.2">
      <c r="A4" s="30" t="s">
        <v>53</v>
      </c>
      <c r="B4" s="30" t="s">
        <v>87</v>
      </c>
      <c r="C4" s="37" t="s">
        <v>481</v>
      </c>
      <c r="D4" s="30">
        <v>36</v>
      </c>
      <c r="E4" s="44"/>
      <c r="F4" s="31">
        <v>1.4850000000000003</v>
      </c>
      <c r="G4" s="31">
        <v>1.35</v>
      </c>
      <c r="H4" s="53">
        <f t="shared" ref="H4:H49" si="0">D4*G4</f>
        <v>48.6</v>
      </c>
      <c r="I4" s="42">
        <f t="shared" ref="I4:I49" si="1">D4*E4</f>
        <v>0</v>
      </c>
      <c r="J4" s="31">
        <f t="shared" ref="J4:J49" si="2">E4*H4</f>
        <v>0</v>
      </c>
      <c r="K4" s="30" t="e" vm="2">
        <v>#VALUE!</v>
      </c>
    </row>
    <row r="5" spans="1:11" ht="69" customHeight="1" x14ac:dyDescent="0.2">
      <c r="A5" s="30" t="s">
        <v>38</v>
      </c>
      <c r="B5" s="30" t="s">
        <v>72</v>
      </c>
      <c r="C5" s="37">
        <v>802141465270</v>
      </c>
      <c r="D5" s="30">
        <v>24</v>
      </c>
      <c r="E5" s="44"/>
      <c r="F5" s="31">
        <v>1.1000000000000001</v>
      </c>
      <c r="G5" s="31">
        <v>1</v>
      </c>
      <c r="H5" s="53">
        <f t="shared" si="0"/>
        <v>24</v>
      </c>
      <c r="I5" s="42">
        <f t="shared" si="1"/>
        <v>0</v>
      </c>
      <c r="J5" s="31">
        <f t="shared" si="2"/>
        <v>0</v>
      </c>
      <c r="K5" s="30" t="e" vm="3">
        <v>#VALUE!</v>
      </c>
    </row>
    <row r="6" spans="1:11" ht="69" customHeight="1" x14ac:dyDescent="0.2">
      <c r="A6" s="30" t="s">
        <v>40</v>
      </c>
      <c r="B6" s="30" t="s">
        <v>74</v>
      </c>
      <c r="C6" s="37" t="s">
        <v>482</v>
      </c>
      <c r="D6" s="30">
        <v>24</v>
      </c>
      <c r="E6" s="44"/>
      <c r="F6" s="31">
        <v>1.2649999999999999</v>
      </c>
      <c r="G6" s="31">
        <v>1.1499999999999999</v>
      </c>
      <c r="H6" s="53">
        <f t="shared" si="0"/>
        <v>27.599999999999998</v>
      </c>
      <c r="I6" s="42">
        <f t="shared" si="1"/>
        <v>0</v>
      </c>
      <c r="J6" s="31">
        <f t="shared" si="2"/>
        <v>0</v>
      </c>
      <c r="K6" s="30" t="e" vm="4">
        <v>#VALUE!</v>
      </c>
    </row>
    <row r="7" spans="1:11" ht="69" customHeight="1" x14ac:dyDescent="0.2">
      <c r="A7" s="30" t="s">
        <v>42</v>
      </c>
      <c r="B7" s="30" t="s">
        <v>76</v>
      </c>
      <c r="C7" s="37" t="s">
        <v>483</v>
      </c>
      <c r="D7" s="30">
        <v>24</v>
      </c>
      <c r="E7" s="44"/>
      <c r="F7" s="31">
        <v>1.0449999999999999</v>
      </c>
      <c r="G7" s="31">
        <v>0.95</v>
      </c>
      <c r="H7" s="53">
        <f t="shared" si="0"/>
        <v>22.799999999999997</v>
      </c>
      <c r="I7" s="42">
        <f t="shared" si="1"/>
        <v>0</v>
      </c>
      <c r="J7" s="31">
        <f t="shared" si="2"/>
        <v>0</v>
      </c>
      <c r="K7" s="30" t="e" vm="5">
        <v>#VALUE!</v>
      </c>
    </row>
    <row r="8" spans="1:11" ht="69" customHeight="1" x14ac:dyDescent="0.2">
      <c r="A8" s="30" t="s">
        <v>47</v>
      </c>
      <c r="B8" s="30" t="s">
        <v>81</v>
      </c>
      <c r="C8" s="37" t="s">
        <v>484</v>
      </c>
      <c r="D8" s="30">
        <v>24</v>
      </c>
      <c r="E8" s="44"/>
      <c r="F8" s="31">
        <v>1.0449999999999999</v>
      </c>
      <c r="G8" s="31">
        <v>0.95</v>
      </c>
      <c r="H8" s="53">
        <f t="shared" si="0"/>
        <v>22.799999999999997</v>
      </c>
      <c r="I8" s="42">
        <f t="shared" si="1"/>
        <v>0</v>
      </c>
      <c r="J8" s="31">
        <f t="shared" si="2"/>
        <v>0</v>
      </c>
      <c r="K8" s="30" t="e" vm="6">
        <v>#VALUE!</v>
      </c>
    </row>
    <row r="9" spans="1:11" ht="69" customHeight="1" x14ac:dyDescent="0.2">
      <c r="A9" s="30" t="s">
        <v>44</v>
      </c>
      <c r="B9" s="30" t="s">
        <v>78</v>
      </c>
      <c r="C9" s="37" t="s">
        <v>485</v>
      </c>
      <c r="D9" s="30">
        <v>24</v>
      </c>
      <c r="E9" s="44"/>
      <c r="F9" s="31">
        <v>1.0449999999999999</v>
      </c>
      <c r="G9" s="31">
        <v>0.95</v>
      </c>
      <c r="H9" s="53">
        <f t="shared" si="0"/>
        <v>22.799999999999997</v>
      </c>
      <c r="I9" s="42">
        <f t="shared" si="1"/>
        <v>0</v>
      </c>
      <c r="J9" s="31">
        <f t="shared" si="2"/>
        <v>0</v>
      </c>
      <c r="K9" s="30" t="e" vm="7">
        <v>#VALUE!</v>
      </c>
    </row>
    <row r="10" spans="1:11" ht="69" customHeight="1" x14ac:dyDescent="0.2">
      <c r="A10" s="30" t="s">
        <v>45</v>
      </c>
      <c r="B10" s="30" t="s">
        <v>79</v>
      </c>
      <c r="C10" s="37" t="s">
        <v>486</v>
      </c>
      <c r="D10" s="30">
        <v>24</v>
      </c>
      <c r="E10" s="44"/>
      <c r="F10" s="31">
        <v>1.1550000000000002</v>
      </c>
      <c r="G10" s="31">
        <v>1.05</v>
      </c>
      <c r="H10" s="53">
        <f t="shared" si="0"/>
        <v>25.200000000000003</v>
      </c>
      <c r="I10" s="42">
        <f t="shared" si="1"/>
        <v>0</v>
      </c>
      <c r="J10" s="31">
        <f t="shared" si="2"/>
        <v>0</v>
      </c>
      <c r="K10" s="30" t="e" vm="8">
        <v>#VALUE!</v>
      </c>
    </row>
    <row r="11" spans="1:11" ht="69" customHeight="1" x14ac:dyDescent="0.2">
      <c r="A11" s="30" t="s">
        <v>52</v>
      </c>
      <c r="B11" s="30" t="s">
        <v>86</v>
      </c>
      <c r="C11" s="37" t="s">
        <v>487</v>
      </c>
      <c r="D11" s="30">
        <v>24</v>
      </c>
      <c r="E11" s="44"/>
      <c r="F11" s="31">
        <v>1.1550000000000002</v>
      </c>
      <c r="G11" s="31">
        <v>1.05</v>
      </c>
      <c r="H11" s="53">
        <f t="shared" si="0"/>
        <v>25.200000000000003</v>
      </c>
      <c r="I11" s="42">
        <f t="shared" si="1"/>
        <v>0</v>
      </c>
      <c r="J11" s="31">
        <f t="shared" si="2"/>
        <v>0</v>
      </c>
      <c r="K11" s="30" t="e" vm="9">
        <v>#VALUE!</v>
      </c>
    </row>
    <row r="12" spans="1:11" ht="69" customHeight="1" x14ac:dyDescent="0.2">
      <c r="A12" s="30" t="s">
        <v>64</v>
      </c>
      <c r="B12" s="30" t="s">
        <v>98</v>
      </c>
      <c r="C12" s="37" t="s">
        <v>488</v>
      </c>
      <c r="D12" s="30">
        <v>36</v>
      </c>
      <c r="E12" s="44"/>
      <c r="F12" s="31">
        <v>1.6500000000000001</v>
      </c>
      <c r="G12" s="31">
        <v>1.5</v>
      </c>
      <c r="H12" s="53">
        <f t="shared" si="0"/>
        <v>54</v>
      </c>
      <c r="I12" s="42">
        <f t="shared" si="1"/>
        <v>0</v>
      </c>
      <c r="J12" s="31">
        <f t="shared" si="2"/>
        <v>0</v>
      </c>
      <c r="K12" s="30" t="e" vm="10">
        <v>#VALUE!</v>
      </c>
    </row>
    <row r="13" spans="1:11" ht="69" customHeight="1" x14ac:dyDescent="0.2">
      <c r="A13" s="30" t="s">
        <v>35</v>
      </c>
      <c r="B13" s="30" t="s">
        <v>69</v>
      </c>
      <c r="C13" s="37">
        <v>802141465256</v>
      </c>
      <c r="D13" s="30">
        <v>24</v>
      </c>
      <c r="E13" s="44"/>
      <c r="F13" s="31">
        <v>1.32</v>
      </c>
      <c r="G13" s="31">
        <v>1.2</v>
      </c>
      <c r="H13" s="53">
        <f t="shared" si="0"/>
        <v>28.799999999999997</v>
      </c>
      <c r="I13" s="42">
        <f t="shared" si="1"/>
        <v>0</v>
      </c>
      <c r="J13" s="31">
        <f t="shared" si="2"/>
        <v>0</v>
      </c>
      <c r="K13" s="30" t="e" vm="11">
        <v>#VALUE!</v>
      </c>
    </row>
    <row r="14" spans="1:11" ht="69" customHeight="1" x14ac:dyDescent="0.2">
      <c r="A14" s="30" t="s">
        <v>46</v>
      </c>
      <c r="B14" s="30" t="s">
        <v>80</v>
      </c>
      <c r="C14" s="37" t="s">
        <v>489</v>
      </c>
      <c r="D14" s="30">
        <v>24</v>
      </c>
      <c r="E14" s="44"/>
      <c r="F14" s="31">
        <v>1.8149999999999999</v>
      </c>
      <c r="G14" s="31">
        <v>1.65</v>
      </c>
      <c r="H14" s="53">
        <f t="shared" si="0"/>
        <v>39.599999999999994</v>
      </c>
      <c r="I14" s="42">
        <f t="shared" si="1"/>
        <v>0</v>
      </c>
      <c r="J14" s="31">
        <f t="shared" si="2"/>
        <v>0</v>
      </c>
      <c r="K14" s="30" t="e" vm="12">
        <v>#VALUE!</v>
      </c>
    </row>
    <row r="15" spans="1:11" ht="69" customHeight="1" x14ac:dyDescent="0.2">
      <c r="A15" s="30" t="s">
        <v>60</v>
      </c>
      <c r="B15" s="30" t="s">
        <v>94</v>
      </c>
      <c r="C15" s="37" t="s">
        <v>490</v>
      </c>
      <c r="D15" s="30">
        <v>24</v>
      </c>
      <c r="E15" s="44"/>
      <c r="F15" s="31">
        <v>1.8149999999999999</v>
      </c>
      <c r="G15" s="31">
        <v>1.65</v>
      </c>
      <c r="H15" s="53">
        <f t="shared" si="0"/>
        <v>39.599999999999994</v>
      </c>
      <c r="I15" s="42">
        <f t="shared" si="1"/>
        <v>0</v>
      </c>
      <c r="J15" s="31">
        <f t="shared" si="2"/>
        <v>0</v>
      </c>
      <c r="K15" s="30" t="e" vm="13">
        <v>#VALUE!</v>
      </c>
    </row>
    <row r="16" spans="1:11" ht="69" customHeight="1" x14ac:dyDescent="0.2">
      <c r="A16" s="30" t="s">
        <v>61</v>
      </c>
      <c r="B16" s="30" t="s">
        <v>95</v>
      </c>
      <c r="C16" s="37" t="s">
        <v>491</v>
      </c>
      <c r="D16" s="30">
        <v>24</v>
      </c>
      <c r="E16" s="44"/>
      <c r="F16" s="31">
        <v>1.595</v>
      </c>
      <c r="G16" s="31">
        <v>1.45</v>
      </c>
      <c r="H16" s="53">
        <f t="shared" si="0"/>
        <v>34.799999999999997</v>
      </c>
      <c r="I16" s="42">
        <f t="shared" si="1"/>
        <v>0</v>
      </c>
      <c r="J16" s="31">
        <f t="shared" si="2"/>
        <v>0</v>
      </c>
      <c r="K16" s="30" t="e" vm="14">
        <v>#VALUE!</v>
      </c>
    </row>
    <row r="17" spans="1:11" ht="69" customHeight="1" x14ac:dyDescent="0.2">
      <c r="A17" s="30" t="s">
        <v>36</v>
      </c>
      <c r="B17" s="30" t="s">
        <v>70</v>
      </c>
      <c r="C17" s="37">
        <v>802141465249</v>
      </c>
      <c r="D17" s="30">
        <v>36</v>
      </c>
      <c r="E17" s="44"/>
      <c r="F17" s="31">
        <v>0.93500000000000005</v>
      </c>
      <c r="G17" s="31">
        <v>0.85</v>
      </c>
      <c r="H17" s="53">
        <f t="shared" si="0"/>
        <v>30.599999999999998</v>
      </c>
      <c r="I17" s="42">
        <f t="shared" si="1"/>
        <v>0</v>
      </c>
      <c r="J17" s="31">
        <f t="shared" si="2"/>
        <v>0</v>
      </c>
      <c r="K17" s="30" t="e" vm="15">
        <v>#VALUE!</v>
      </c>
    </row>
    <row r="18" spans="1:11" ht="69" customHeight="1" x14ac:dyDescent="0.2">
      <c r="A18" s="30" t="s">
        <v>37</v>
      </c>
      <c r="B18" s="30" t="s">
        <v>71</v>
      </c>
      <c r="C18" s="37">
        <v>802141465355</v>
      </c>
      <c r="D18" s="30">
        <v>24</v>
      </c>
      <c r="E18" s="44"/>
      <c r="F18" s="31">
        <v>0.93500000000000005</v>
      </c>
      <c r="G18" s="31">
        <v>0.85</v>
      </c>
      <c r="H18" s="53">
        <f t="shared" si="0"/>
        <v>20.399999999999999</v>
      </c>
      <c r="I18" s="42">
        <f t="shared" si="1"/>
        <v>0</v>
      </c>
      <c r="J18" s="31">
        <f t="shared" si="2"/>
        <v>0</v>
      </c>
      <c r="K18" s="30" t="e" vm="16">
        <v>#VALUE!</v>
      </c>
    </row>
    <row r="19" spans="1:11" ht="69" customHeight="1" x14ac:dyDescent="0.2">
      <c r="A19" s="30" t="s">
        <v>50</v>
      </c>
      <c r="B19" s="30" t="s">
        <v>84</v>
      </c>
      <c r="C19" s="37" t="s">
        <v>492</v>
      </c>
      <c r="D19" s="30">
        <v>24</v>
      </c>
      <c r="E19" s="44"/>
      <c r="F19" s="31">
        <v>1.0449999999999999</v>
      </c>
      <c r="G19" s="31">
        <v>0.95</v>
      </c>
      <c r="H19" s="53">
        <f t="shared" si="0"/>
        <v>22.799999999999997</v>
      </c>
      <c r="I19" s="42">
        <f t="shared" si="1"/>
        <v>0</v>
      </c>
      <c r="J19" s="31">
        <f t="shared" si="2"/>
        <v>0</v>
      </c>
      <c r="K19" s="30" t="e" vm="17">
        <v>#VALUE!</v>
      </c>
    </row>
    <row r="20" spans="1:11" ht="69" customHeight="1" x14ac:dyDescent="0.2">
      <c r="A20" s="30" t="s">
        <v>39</v>
      </c>
      <c r="B20" s="30" t="s">
        <v>73</v>
      </c>
      <c r="C20" s="37">
        <v>802141465416</v>
      </c>
      <c r="D20" s="30">
        <v>24</v>
      </c>
      <c r="E20" s="44"/>
      <c r="F20" s="31">
        <v>1.0449999999999999</v>
      </c>
      <c r="G20" s="31">
        <v>0.95</v>
      </c>
      <c r="H20" s="53">
        <f t="shared" si="0"/>
        <v>22.799999999999997</v>
      </c>
      <c r="I20" s="42">
        <f t="shared" si="1"/>
        <v>0</v>
      </c>
      <c r="J20" s="31">
        <f t="shared" si="2"/>
        <v>0</v>
      </c>
      <c r="K20" s="30" t="e" vm="18">
        <v>#VALUE!</v>
      </c>
    </row>
    <row r="21" spans="1:11" ht="69" customHeight="1" x14ac:dyDescent="0.2">
      <c r="A21" s="30" t="s">
        <v>34</v>
      </c>
      <c r="B21" s="30" t="s">
        <v>68</v>
      </c>
      <c r="C21" s="37">
        <v>802141465263</v>
      </c>
      <c r="D21" s="30">
        <v>24</v>
      </c>
      <c r="E21" s="44"/>
      <c r="F21" s="31">
        <v>1.32</v>
      </c>
      <c r="G21" s="31">
        <v>1.2</v>
      </c>
      <c r="H21" s="53">
        <f t="shared" si="0"/>
        <v>28.799999999999997</v>
      </c>
      <c r="I21" s="42">
        <f t="shared" si="1"/>
        <v>0</v>
      </c>
      <c r="J21" s="31">
        <f t="shared" si="2"/>
        <v>0</v>
      </c>
      <c r="K21" s="30" t="e" vm="19">
        <v>#VALUE!</v>
      </c>
    </row>
    <row r="22" spans="1:11" ht="69" customHeight="1" x14ac:dyDescent="0.2">
      <c r="A22" s="30" t="s">
        <v>32</v>
      </c>
      <c r="B22" s="30" t="s">
        <v>66</v>
      </c>
      <c r="C22" s="37">
        <v>802141465423</v>
      </c>
      <c r="D22" s="30">
        <v>24</v>
      </c>
      <c r="E22" s="44"/>
      <c r="F22" s="31">
        <v>1.0449999999999999</v>
      </c>
      <c r="G22" s="31">
        <v>0.95</v>
      </c>
      <c r="H22" s="53">
        <f t="shared" si="0"/>
        <v>22.799999999999997</v>
      </c>
      <c r="I22" s="42">
        <f t="shared" si="1"/>
        <v>0</v>
      </c>
      <c r="J22" s="31">
        <f t="shared" si="2"/>
        <v>0</v>
      </c>
      <c r="K22" s="30" t="e" vm="20">
        <v>#VALUE!</v>
      </c>
    </row>
    <row r="23" spans="1:11" s="33" customFormat="1" ht="69" customHeight="1" x14ac:dyDescent="0.2">
      <c r="A23" s="30" t="s">
        <v>31</v>
      </c>
      <c r="B23" s="30" t="s">
        <v>65</v>
      </c>
      <c r="C23" s="37">
        <v>802141465386</v>
      </c>
      <c r="D23" s="30">
        <v>24</v>
      </c>
      <c r="E23" s="44"/>
      <c r="F23" s="31">
        <v>0.93500000000000005</v>
      </c>
      <c r="G23" s="31">
        <v>0.85</v>
      </c>
      <c r="H23" s="53">
        <f t="shared" si="0"/>
        <v>20.399999999999999</v>
      </c>
      <c r="I23" s="42">
        <f t="shared" si="1"/>
        <v>0</v>
      </c>
      <c r="J23" s="31">
        <f t="shared" si="2"/>
        <v>0</v>
      </c>
      <c r="K23" s="30" t="e" vm="21">
        <v>#VALUE!</v>
      </c>
    </row>
    <row r="24" spans="1:11" ht="69" customHeight="1" x14ac:dyDescent="0.2">
      <c r="A24" s="30" t="s">
        <v>33</v>
      </c>
      <c r="B24" s="30" t="s">
        <v>67</v>
      </c>
      <c r="C24" s="37">
        <v>802141465324</v>
      </c>
      <c r="D24" s="30">
        <v>24</v>
      </c>
      <c r="E24" s="44"/>
      <c r="F24" s="31">
        <v>1.9800000000000002</v>
      </c>
      <c r="G24" s="31">
        <v>1.8</v>
      </c>
      <c r="H24" s="53">
        <f t="shared" si="0"/>
        <v>43.2</v>
      </c>
      <c r="I24" s="42">
        <f t="shared" si="1"/>
        <v>0</v>
      </c>
      <c r="J24" s="31">
        <f t="shared" si="2"/>
        <v>0</v>
      </c>
      <c r="K24" s="30" t="e" vm="22">
        <v>#VALUE!</v>
      </c>
    </row>
    <row r="25" spans="1:11" ht="69" customHeight="1" x14ac:dyDescent="0.2">
      <c r="A25" s="30" t="s">
        <v>63</v>
      </c>
      <c r="B25" s="30" t="s">
        <v>97</v>
      </c>
      <c r="C25" s="37" t="s">
        <v>493</v>
      </c>
      <c r="D25" s="30">
        <v>36</v>
      </c>
      <c r="E25" s="44"/>
      <c r="F25" s="31">
        <v>1.6500000000000001</v>
      </c>
      <c r="G25" s="31">
        <v>1.5</v>
      </c>
      <c r="H25" s="53">
        <f t="shared" si="0"/>
        <v>54</v>
      </c>
      <c r="I25" s="42">
        <f t="shared" si="1"/>
        <v>0</v>
      </c>
      <c r="J25" s="31">
        <f t="shared" si="2"/>
        <v>0</v>
      </c>
      <c r="K25" s="30" t="e" vm="23">
        <v>#VALUE!</v>
      </c>
    </row>
    <row r="26" spans="1:11" ht="69" customHeight="1" x14ac:dyDescent="0.2">
      <c r="A26" s="30" t="s">
        <v>41</v>
      </c>
      <c r="B26" s="30" t="s">
        <v>75</v>
      </c>
      <c r="C26" s="37" t="s">
        <v>494</v>
      </c>
      <c r="D26" s="30">
        <v>36</v>
      </c>
      <c r="E26" s="44"/>
      <c r="F26" s="31">
        <v>1.32</v>
      </c>
      <c r="G26" s="31">
        <v>1.2</v>
      </c>
      <c r="H26" s="53">
        <f t="shared" si="0"/>
        <v>43.199999999999996</v>
      </c>
      <c r="I26" s="42">
        <f t="shared" si="1"/>
        <v>0</v>
      </c>
      <c r="J26" s="31">
        <f t="shared" si="2"/>
        <v>0</v>
      </c>
      <c r="K26" s="30" t="e" vm="24">
        <v>#VALUE!</v>
      </c>
    </row>
    <row r="27" spans="1:11" ht="69" customHeight="1" x14ac:dyDescent="0.2">
      <c r="A27" s="30" t="s">
        <v>59</v>
      </c>
      <c r="B27" s="30" t="s">
        <v>93</v>
      </c>
      <c r="C27" s="37" t="s">
        <v>495</v>
      </c>
      <c r="D27" s="30">
        <v>24</v>
      </c>
      <c r="E27" s="44"/>
      <c r="F27" s="31">
        <v>1.6500000000000001</v>
      </c>
      <c r="G27" s="31">
        <v>1.5</v>
      </c>
      <c r="H27" s="53">
        <f t="shared" si="0"/>
        <v>36</v>
      </c>
      <c r="I27" s="42">
        <f t="shared" si="1"/>
        <v>0</v>
      </c>
      <c r="J27" s="31">
        <f t="shared" si="2"/>
        <v>0</v>
      </c>
      <c r="K27" s="30" t="e" vm="25">
        <v>#VALUE!</v>
      </c>
    </row>
    <row r="28" spans="1:11" ht="69" customHeight="1" x14ac:dyDescent="0.2">
      <c r="A28" s="30" t="s">
        <v>43</v>
      </c>
      <c r="B28" s="30" t="s">
        <v>77</v>
      </c>
      <c r="C28" s="37" t="s">
        <v>496</v>
      </c>
      <c r="D28" s="30">
        <v>36</v>
      </c>
      <c r="E28" s="44"/>
      <c r="F28" s="31">
        <v>1.4850000000000003</v>
      </c>
      <c r="G28" s="31">
        <v>1.35</v>
      </c>
      <c r="H28" s="53">
        <f t="shared" si="0"/>
        <v>48.6</v>
      </c>
      <c r="I28" s="42">
        <f t="shared" si="1"/>
        <v>0</v>
      </c>
      <c r="J28" s="31">
        <f t="shared" si="2"/>
        <v>0</v>
      </c>
      <c r="K28" s="30" t="e" vm="26">
        <v>#VALUE!</v>
      </c>
    </row>
    <row r="29" spans="1:11" ht="69" customHeight="1" x14ac:dyDescent="0.2">
      <c r="A29" s="30" t="s">
        <v>49</v>
      </c>
      <c r="B29" s="30" t="s">
        <v>83</v>
      </c>
      <c r="C29" s="37" t="s">
        <v>497</v>
      </c>
      <c r="D29" s="30">
        <v>24</v>
      </c>
      <c r="E29" s="44"/>
      <c r="F29" s="31">
        <v>1.0449999999999999</v>
      </c>
      <c r="G29" s="31">
        <v>0.95</v>
      </c>
      <c r="H29" s="53">
        <f t="shared" si="0"/>
        <v>22.799999999999997</v>
      </c>
      <c r="I29" s="42">
        <f t="shared" si="1"/>
        <v>0</v>
      </c>
      <c r="J29" s="31">
        <f t="shared" si="2"/>
        <v>0</v>
      </c>
      <c r="K29" s="30" t="e" vm="27">
        <v>#VALUE!</v>
      </c>
    </row>
    <row r="30" spans="1:11" ht="69" customHeight="1" x14ac:dyDescent="0.2">
      <c r="A30" s="30" t="s">
        <v>51</v>
      </c>
      <c r="B30" s="30" t="s">
        <v>85</v>
      </c>
      <c r="C30" s="37" t="s">
        <v>498</v>
      </c>
      <c r="D30" s="30">
        <v>36</v>
      </c>
      <c r="E30" s="44"/>
      <c r="F30" s="31">
        <v>1.9800000000000002</v>
      </c>
      <c r="G30" s="31">
        <v>1.8</v>
      </c>
      <c r="H30" s="53">
        <f t="shared" si="0"/>
        <v>64.8</v>
      </c>
      <c r="I30" s="42">
        <f t="shared" si="1"/>
        <v>0</v>
      </c>
      <c r="J30" s="31">
        <f t="shared" si="2"/>
        <v>0</v>
      </c>
      <c r="K30" s="30" t="e" vm="28">
        <v>#VALUE!</v>
      </c>
    </row>
    <row r="31" spans="1:11" ht="69" customHeight="1" x14ac:dyDescent="0.2">
      <c r="A31" s="30" t="s">
        <v>55</v>
      </c>
      <c r="B31" s="30" t="s">
        <v>89</v>
      </c>
      <c r="C31" s="37" t="s">
        <v>499</v>
      </c>
      <c r="D31" s="30">
        <v>24</v>
      </c>
      <c r="E31" s="44"/>
      <c r="F31" s="31">
        <v>1.4300000000000002</v>
      </c>
      <c r="G31" s="31">
        <v>1.3</v>
      </c>
      <c r="H31" s="53">
        <f t="shared" si="0"/>
        <v>31.200000000000003</v>
      </c>
      <c r="I31" s="42">
        <f t="shared" si="1"/>
        <v>0</v>
      </c>
      <c r="J31" s="31">
        <f t="shared" si="2"/>
        <v>0</v>
      </c>
      <c r="K31" s="30" t="e" vm="29">
        <v>#VALUE!</v>
      </c>
    </row>
    <row r="32" spans="1:11" ht="69" customHeight="1" x14ac:dyDescent="0.2">
      <c r="A32" s="30" t="s">
        <v>48</v>
      </c>
      <c r="B32" s="30" t="s">
        <v>82</v>
      </c>
      <c r="C32" s="37" t="s">
        <v>500</v>
      </c>
      <c r="D32" s="30">
        <v>24</v>
      </c>
      <c r="E32" s="44"/>
      <c r="F32" s="31">
        <v>1.0449999999999999</v>
      </c>
      <c r="G32" s="31">
        <v>0.95</v>
      </c>
      <c r="H32" s="53">
        <f t="shared" si="0"/>
        <v>22.799999999999997</v>
      </c>
      <c r="I32" s="42">
        <f t="shared" si="1"/>
        <v>0</v>
      </c>
      <c r="J32" s="31">
        <f t="shared" si="2"/>
        <v>0</v>
      </c>
      <c r="K32" s="30" t="e" vm="30">
        <v>#VALUE!</v>
      </c>
    </row>
    <row r="33" spans="1:11" ht="69" customHeight="1" x14ac:dyDescent="0.2">
      <c r="A33" s="30" t="s">
        <v>54</v>
      </c>
      <c r="B33" s="30" t="s">
        <v>88</v>
      </c>
      <c r="C33" s="37" t="s">
        <v>501</v>
      </c>
      <c r="D33" s="30">
        <v>24</v>
      </c>
      <c r="E33" s="44"/>
      <c r="F33" s="31">
        <v>1.2649999999999999</v>
      </c>
      <c r="G33" s="31">
        <v>1.1499999999999999</v>
      </c>
      <c r="H33" s="53">
        <f t="shared" si="0"/>
        <v>27.599999999999998</v>
      </c>
      <c r="I33" s="42">
        <f t="shared" si="1"/>
        <v>0</v>
      </c>
      <c r="J33" s="31">
        <f t="shared" si="2"/>
        <v>0</v>
      </c>
      <c r="K33" s="30" t="e" vm="31">
        <v>#VALUE!</v>
      </c>
    </row>
    <row r="34" spans="1:11" ht="69" customHeight="1" x14ac:dyDescent="0.2">
      <c r="A34" s="30" t="s">
        <v>56</v>
      </c>
      <c r="B34" s="30" t="s">
        <v>90</v>
      </c>
      <c r="C34" s="37" t="s">
        <v>502</v>
      </c>
      <c r="D34" s="30">
        <v>24</v>
      </c>
      <c r="E34" s="44"/>
      <c r="F34" s="31">
        <v>1.32</v>
      </c>
      <c r="G34" s="31">
        <v>1.2</v>
      </c>
      <c r="H34" s="53">
        <f t="shared" si="0"/>
        <v>28.799999999999997</v>
      </c>
      <c r="I34" s="42">
        <f t="shared" si="1"/>
        <v>0</v>
      </c>
      <c r="J34" s="31">
        <f t="shared" si="2"/>
        <v>0</v>
      </c>
      <c r="K34" s="30" t="e" vm="32">
        <v>#VALUE!</v>
      </c>
    </row>
    <row r="35" spans="1:11" ht="69" customHeight="1" x14ac:dyDescent="0.2">
      <c r="A35" s="30" t="s">
        <v>58</v>
      </c>
      <c r="B35" s="30" t="s">
        <v>92</v>
      </c>
      <c r="C35" s="37" t="s">
        <v>504</v>
      </c>
      <c r="D35" s="30">
        <v>36</v>
      </c>
      <c r="E35" s="44"/>
      <c r="F35" s="31">
        <v>0.82500000000000007</v>
      </c>
      <c r="G35" s="31">
        <v>0.75</v>
      </c>
      <c r="H35" s="53">
        <f t="shared" si="0"/>
        <v>27</v>
      </c>
      <c r="I35" s="42">
        <f t="shared" si="1"/>
        <v>0</v>
      </c>
      <c r="J35" s="31">
        <f t="shared" si="2"/>
        <v>0</v>
      </c>
      <c r="K35" s="30" t="e" vm="33">
        <v>#VALUE!</v>
      </c>
    </row>
    <row r="36" spans="1:11" ht="69" customHeight="1" x14ac:dyDescent="0.2">
      <c r="A36" s="30" t="s">
        <v>57</v>
      </c>
      <c r="B36" s="30" t="s">
        <v>91</v>
      </c>
      <c r="C36" s="37" t="s">
        <v>503</v>
      </c>
      <c r="D36" s="30">
        <v>36</v>
      </c>
      <c r="E36" s="44"/>
      <c r="F36" s="31">
        <v>1.0449999999999999</v>
      </c>
      <c r="G36" s="31">
        <v>0.95</v>
      </c>
      <c r="H36" s="53">
        <f>D36*G36</f>
        <v>34.199999999999996</v>
      </c>
      <c r="I36" s="42">
        <f>D36*E36</f>
        <v>0</v>
      </c>
      <c r="J36" s="31">
        <f>E36*H36</f>
        <v>0</v>
      </c>
      <c r="K36" s="30" t="e" vm="34">
        <v>#VALUE!</v>
      </c>
    </row>
    <row r="37" spans="1:11" ht="69" customHeight="1" x14ac:dyDescent="0.2">
      <c r="A37" s="30" t="s">
        <v>1125</v>
      </c>
      <c r="B37" s="30" t="s">
        <v>1122</v>
      </c>
      <c r="C37" s="37">
        <v>802141463955</v>
      </c>
      <c r="D37" s="30">
        <v>36</v>
      </c>
      <c r="E37" s="44"/>
      <c r="F37" s="31">
        <v>0.95</v>
      </c>
      <c r="G37" s="31">
        <v>0.85</v>
      </c>
      <c r="H37" s="53">
        <f>D37*G37</f>
        <v>30.599999999999998</v>
      </c>
      <c r="I37" s="42">
        <f>D37*E37</f>
        <v>0</v>
      </c>
      <c r="J37" s="31">
        <f>E37*H37</f>
        <v>0</v>
      </c>
      <c r="K37" s="30" t="e" vm="35">
        <v>#VALUE!</v>
      </c>
    </row>
    <row r="38" spans="1:11" ht="69" customHeight="1" x14ac:dyDescent="0.2">
      <c r="A38" s="30" t="s">
        <v>1126</v>
      </c>
      <c r="B38" s="30" t="s">
        <v>1123</v>
      </c>
      <c r="C38" s="37">
        <v>802141463962</v>
      </c>
      <c r="D38" s="30">
        <v>36</v>
      </c>
      <c r="E38" s="44"/>
      <c r="F38" s="31">
        <v>0.95</v>
      </c>
      <c r="G38" s="31">
        <v>0.85</v>
      </c>
      <c r="H38" s="53">
        <f>D38*G38</f>
        <v>30.599999999999998</v>
      </c>
      <c r="I38" s="42">
        <f>D38*E38</f>
        <v>0</v>
      </c>
      <c r="J38" s="31">
        <f>E38*H38</f>
        <v>0</v>
      </c>
      <c r="K38" s="30" t="e" vm="36">
        <v>#VALUE!</v>
      </c>
    </row>
    <row r="39" spans="1:11" ht="69" customHeight="1" x14ac:dyDescent="0.2">
      <c r="A39" s="30" t="s">
        <v>1127</v>
      </c>
      <c r="B39" s="30" t="s">
        <v>1124</v>
      </c>
      <c r="C39" s="37">
        <v>802141463979</v>
      </c>
      <c r="D39" s="30">
        <v>48</v>
      </c>
      <c r="E39" s="44"/>
      <c r="F39" s="31">
        <v>0.95</v>
      </c>
      <c r="G39" s="31">
        <v>0.85</v>
      </c>
      <c r="H39" s="53">
        <f>D39*G39</f>
        <v>40.799999999999997</v>
      </c>
      <c r="I39" s="42">
        <f>D39*E39</f>
        <v>0</v>
      </c>
      <c r="J39" s="31">
        <f>E39*H39</f>
        <v>0</v>
      </c>
      <c r="K39" s="30" t="e" vm="37">
        <v>#VALUE!</v>
      </c>
    </row>
    <row r="40" spans="1:11" ht="69" customHeight="1" x14ac:dyDescent="0.2">
      <c r="A40" s="30" t="s">
        <v>100</v>
      </c>
      <c r="B40" s="30" t="s">
        <v>110</v>
      </c>
      <c r="C40" s="37">
        <v>802141465232</v>
      </c>
      <c r="D40" s="30">
        <v>24</v>
      </c>
      <c r="E40" s="44"/>
      <c r="F40" s="31">
        <v>2.4750000000000001</v>
      </c>
      <c r="G40" s="31">
        <v>2.25</v>
      </c>
      <c r="H40" s="53">
        <f t="shared" si="0"/>
        <v>54</v>
      </c>
      <c r="I40" s="42">
        <f t="shared" si="1"/>
        <v>0</v>
      </c>
      <c r="J40" s="31">
        <f t="shared" si="2"/>
        <v>0</v>
      </c>
      <c r="K40" s="30" t="e" vm="38">
        <v>#VALUE!</v>
      </c>
    </row>
    <row r="41" spans="1:11" ht="69" customHeight="1" x14ac:dyDescent="0.2">
      <c r="A41" s="30" t="s">
        <v>104</v>
      </c>
      <c r="B41" s="30" t="s">
        <v>114</v>
      </c>
      <c r="C41" s="30" t="s">
        <v>505</v>
      </c>
      <c r="D41" s="30">
        <v>24</v>
      </c>
      <c r="E41" s="44"/>
      <c r="F41" s="31">
        <v>2.0350000000000001</v>
      </c>
      <c r="G41" s="31">
        <v>1.85</v>
      </c>
      <c r="H41" s="53">
        <f t="shared" si="0"/>
        <v>44.400000000000006</v>
      </c>
      <c r="I41" s="42">
        <f t="shared" si="1"/>
        <v>0</v>
      </c>
      <c r="J41" s="31">
        <f t="shared" si="2"/>
        <v>0</v>
      </c>
      <c r="K41" s="30" t="e" vm="39">
        <v>#VALUE!</v>
      </c>
    </row>
    <row r="42" spans="1:11" ht="69" customHeight="1" x14ac:dyDescent="0.2">
      <c r="A42" s="30" t="s">
        <v>101</v>
      </c>
      <c r="B42" s="30" t="s">
        <v>111</v>
      </c>
      <c r="C42" s="37">
        <v>802141465362</v>
      </c>
      <c r="D42" s="30">
        <v>24</v>
      </c>
      <c r="E42" s="44"/>
      <c r="F42" s="31">
        <v>0.9900000000000001</v>
      </c>
      <c r="G42" s="31">
        <v>0.9</v>
      </c>
      <c r="H42" s="53">
        <f t="shared" si="0"/>
        <v>21.6</v>
      </c>
      <c r="I42" s="42">
        <f t="shared" si="1"/>
        <v>0</v>
      </c>
      <c r="J42" s="31">
        <f t="shared" si="2"/>
        <v>0</v>
      </c>
      <c r="K42" s="30" t="e" vm="40">
        <v>#VALUE!</v>
      </c>
    </row>
    <row r="43" spans="1:11" ht="69" customHeight="1" x14ac:dyDescent="0.2">
      <c r="A43" s="30" t="s">
        <v>99</v>
      </c>
      <c r="B43" s="30" t="s">
        <v>109</v>
      </c>
      <c r="C43" s="30" t="s">
        <v>506</v>
      </c>
      <c r="D43" s="30">
        <v>24</v>
      </c>
      <c r="E43" s="44"/>
      <c r="F43" s="31">
        <v>2.5850000000000004</v>
      </c>
      <c r="G43" s="31">
        <v>2.35</v>
      </c>
      <c r="H43" s="53">
        <f t="shared" si="0"/>
        <v>56.400000000000006</v>
      </c>
      <c r="I43" s="42">
        <f t="shared" si="1"/>
        <v>0</v>
      </c>
      <c r="J43" s="31">
        <f t="shared" si="2"/>
        <v>0</v>
      </c>
      <c r="K43" s="30" t="e" vm="41">
        <v>#VALUE!</v>
      </c>
    </row>
    <row r="44" spans="1:11" ht="69" customHeight="1" x14ac:dyDescent="0.2">
      <c r="A44" s="30" t="s">
        <v>103</v>
      </c>
      <c r="B44" s="30" t="s">
        <v>113</v>
      </c>
      <c r="C44" s="30" t="s">
        <v>507</v>
      </c>
      <c r="D44" s="30">
        <v>36</v>
      </c>
      <c r="E44" s="44"/>
      <c r="F44" s="31">
        <v>1.6500000000000001</v>
      </c>
      <c r="G44" s="31">
        <v>1.5</v>
      </c>
      <c r="H44" s="53">
        <f t="shared" si="0"/>
        <v>54</v>
      </c>
      <c r="I44" s="42">
        <f t="shared" si="1"/>
        <v>0</v>
      </c>
      <c r="J44" s="31">
        <f t="shared" si="2"/>
        <v>0</v>
      </c>
      <c r="K44" s="30" t="e" vm="42">
        <v>#VALUE!</v>
      </c>
    </row>
    <row r="45" spans="1:11" ht="69" customHeight="1" x14ac:dyDescent="0.2">
      <c r="A45" s="30" t="s">
        <v>108</v>
      </c>
      <c r="B45" s="30" t="s">
        <v>118</v>
      </c>
      <c r="C45" s="30" t="s">
        <v>508</v>
      </c>
      <c r="D45" s="30">
        <v>24</v>
      </c>
      <c r="E45" s="44"/>
      <c r="F45" s="31">
        <v>2.75</v>
      </c>
      <c r="G45" s="31">
        <v>2.5</v>
      </c>
      <c r="H45" s="53">
        <f t="shared" si="0"/>
        <v>60</v>
      </c>
      <c r="I45" s="42">
        <f t="shared" si="1"/>
        <v>0</v>
      </c>
      <c r="J45" s="31">
        <f t="shared" si="2"/>
        <v>0</v>
      </c>
      <c r="K45" s="30" t="e" vm="43">
        <v>#VALUE!</v>
      </c>
    </row>
    <row r="46" spans="1:11" ht="69" customHeight="1" x14ac:dyDescent="0.2">
      <c r="A46" s="30" t="s">
        <v>102</v>
      </c>
      <c r="B46" s="30" t="s">
        <v>112</v>
      </c>
      <c r="C46" s="30" t="s">
        <v>509</v>
      </c>
      <c r="D46" s="30">
        <v>36</v>
      </c>
      <c r="E46" s="44"/>
      <c r="F46" s="31">
        <v>1.1000000000000001</v>
      </c>
      <c r="G46" s="31">
        <v>1</v>
      </c>
      <c r="H46" s="53">
        <f t="shared" si="0"/>
        <v>36</v>
      </c>
      <c r="I46" s="42">
        <f t="shared" si="1"/>
        <v>0</v>
      </c>
      <c r="J46" s="31">
        <f t="shared" si="2"/>
        <v>0</v>
      </c>
      <c r="K46" s="30" t="e" vm="44">
        <v>#VALUE!</v>
      </c>
    </row>
    <row r="47" spans="1:11" ht="69" customHeight="1" x14ac:dyDescent="0.2">
      <c r="A47" s="30" t="s">
        <v>107</v>
      </c>
      <c r="B47" s="30" t="s">
        <v>117</v>
      </c>
      <c r="C47" s="30" t="s">
        <v>510</v>
      </c>
      <c r="D47" s="30">
        <v>48</v>
      </c>
      <c r="E47" s="44"/>
      <c r="F47" s="31">
        <v>0.55000000000000004</v>
      </c>
      <c r="G47" s="31">
        <v>0.5</v>
      </c>
      <c r="H47" s="53">
        <f t="shared" si="0"/>
        <v>24</v>
      </c>
      <c r="I47" s="42">
        <f t="shared" si="1"/>
        <v>0</v>
      </c>
      <c r="J47" s="31">
        <f t="shared" si="2"/>
        <v>0</v>
      </c>
      <c r="K47" s="30" t="e" vm="45">
        <v>#VALUE!</v>
      </c>
    </row>
    <row r="48" spans="1:11" ht="69" customHeight="1" x14ac:dyDescent="0.2">
      <c r="A48" s="30" t="s">
        <v>106</v>
      </c>
      <c r="B48" s="30" t="s">
        <v>116</v>
      </c>
      <c r="C48" s="30" t="s">
        <v>511</v>
      </c>
      <c r="D48" s="30">
        <v>48</v>
      </c>
      <c r="E48" s="44"/>
      <c r="F48" s="31">
        <v>1.375</v>
      </c>
      <c r="G48" s="31">
        <v>1.25</v>
      </c>
      <c r="H48" s="53">
        <f t="shared" si="0"/>
        <v>60</v>
      </c>
      <c r="I48" s="42">
        <f t="shared" si="1"/>
        <v>0</v>
      </c>
      <c r="J48" s="31">
        <f t="shared" si="2"/>
        <v>0</v>
      </c>
      <c r="K48" s="30" t="e" vm="46">
        <v>#VALUE!</v>
      </c>
    </row>
    <row r="49" spans="1:11" ht="69" customHeight="1" x14ac:dyDescent="0.2">
      <c r="A49" s="30" t="s">
        <v>105</v>
      </c>
      <c r="B49" s="30" t="s">
        <v>115</v>
      </c>
      <c r="C49" s="30" t="s">
        <v>512</v>
      </c>
      <c r="D49" s="30">
        <v>24</v>
      </c>
      <c r="E49" s="44"/>
      <c r="F49" s="31">
        <v>1.6500000000000001</v>
      </c>
      <c r="G49" s="31">
        <v>1.5</v>
      </c>
      <c r="H49" s="53">
        <f t="shared" si="0"/>
        <v>36</v>
      </c>
      <c r="I49" s="42">
        <f t="shared" si="1"/>
        <v>0</v>
      </c>
      <c r="J49" s="31">
        <f t="shared" si="2"/>
        <v>0</v>
      </c>
      <c r="K49" s="30" t="e" vm="47">
        <v>#VALUE!</v>
      </c>
    </row>
    <row r="50" spans="1:11" x14ac:dyDescent="0.2">
      <c r="E50">
        <f>SUM(E3:E49)</f>
        <v>0</v>
      </c>
      <c r="I50" s="43">
        <f>SUM(I3:I49)</f>
        <v>0</v>
      </c>
      <c r="J50" s="35">
        <f>SUM(J3:J49)</f>
        <v>0</v>
      </c>
    </row>
  </sheetData>
  <mergeCells count="1">
    <mergeCell ref="A1:K1"/>
  </mergeCells>
  <pageMargins left="0.7" right="0.7" top="0.75" bottom="0.75" header="0.3" footer="0.3"/>
  <pageSetup orientation="portrait" r:id="rId1"/>
</worksheet>
</file>

<file path=xl/worksheets/sheet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CDAE49-D092-4B46-A94C-25154FC1ADF2}">
  <dimension ref="A1:K16"/>
  <sheetViews>
    <sheetView workbookViewId="0">
      <selection activeCell="H11" sqref="H11:H14"/>
    </sheetView>
  </sheetViews>
  <sheetFormatPr defaultRowHeight="11.25" x14ac:dyDescent="0.2"/>
  <cols>
    <col min="1" max="1" width="10.6640625" bestFit="1" customWidth="1"/>
    <col min="2" max="2" width="54.33203125" bestFit="1" customWidth="1"/>
    <col min="3" max="3" width="15.83203125" bestFit="1" customWidth="1"/>
    <col min="4" max="4" width="18.1640625" bestFit="1" customWidth="1"/>
    <col min="5" max="5" width="43.1640625" bestFit="1" customWidth="1"/>
    <col min="6" max="6" width="18.6640625" style="34" bestFit="1" customWidth="1"/>
    <col min="7" max="7" width="19" style="35" bestFit="1" customWidth="1"/>
    <col min="8" max="8" width="24.5" style="35" bestFit="1" customWidth="1"/>
    <col min="9" max="9" width="19" style="43" customWidth="1"/>
    <col min="10" max="10" width="19" style="35" customWidth="1"/>
    <col min="11" max="11" width="16" customWidth="1"/>
  </cols>
  <sheetData>
    <row r="1" spans="1:11" ht="26.25" x14ac:dyDescent="0.2">
      <c r="A1" s="94" t="s">
        <v>369</v>
      </c>
      <c r="B1" s="94"/>
      <c r="C1" s="94"/>
      <c r="D1" s="94"/>
      <c r="E1" s="94"/>
      <c r="F1" s="94"/>
      <c r="G1" s="94"/>
      <c r="H1" s="94"/>
      <c r="I1" s="94"/>
      <c r="J1" s="94"/>
      <c r="K1" s="94"/>
    </row>
    <row r="2" spans="1:11" ht="18.75" x14ac:dyDescent="0.2">
      <c r="A2" s="22" t="s">
        <v>23</v>
      </c>
      <c r="B2" s="23" t="s">
        <v>24</v>
      </c>
      <c r="C2" s="24" t="s">
        <v>25</v>
      </c>
      <c r="D2" s="25" t="s">
        <v>26</v>
      </c>
      <c r="E2" s="26" t="s">
        <v>27</v>
      </c>
      <c r="F2" s="27" t="s">
        <v>28</v>
      </c>
      <c r="G2" s="28" t="s">
        <v>29</v>
      </c>
      <c r="H2" s="28" t="s">
        <v>966</v>
      </c>
      <c r="I2" s="41" t="s">
        <v>967</v>
      </c>
      <c r="J2" s="28" t="s">
        <v>968</v>
      </c>
      <c r="K2" s="29" t="s">
        <v>30</v>
      </c>
    </row>
    <row r="3" spans="1:11" ht="69" customHeight="1" x14ac:dyDescent="0.2">
      <c r="A3" s="30" t="s">
        <v>253</v>
      </c>
      <c r="B3" s="30" t="s">
        <v>266</v>
      </c>
      <c r="C3" s="30" t="s">
        <v>467</v>
      </c>
      <c r="D3" s="30">
        <v>12</v>
      </c>
      <c r="E3" s="44"/>
      <c r="F3" s="31">
        <v>2.75</v>
      </c>
      <c r="G3" s="32">
        <v>2.25</v>
      </c>
      <c r="H3" s="32">
        <f>D3*G3</f>
        <v>27</v>
      </c>
      <c r="I3" s="37">
        <f>D3*E3</f>
        <v>0</v>
      </c>
      <c r="J3" s="32">
        <f>E3*H3</f>
        <v>0</v>
      </c>
      <c r="K3" s="30" t="e" vm="48">
        <v>#VALUE!</v>
      </c>
    </row>
    <row r="4" spans="1:11" ht="69" customHeight="1" x14ac:dyDescent="0.2">
      <c r="A4" s="30" t="s">
        <v>254</v>
      </c>
      <c r="B4" s="30" t="s">
        <v>267</v>
      </c>
      <c r="C4" s="30" t="s">
        <v>468</v>
      </c>
      <c r="D4" s="30">
        <v>12</v>
      </c>
      <c r="E4" s="44"/>
      <c r="F4" s="31">
        <v>2.75</v>
      </c>
      <c r="G4" s="32">
        <v>2.25</v>
      </c>
      <c r="H4" s="32">
        <f t="shared" ref="H4:H15" si="0">D4*G4</f>
        <v>27</v>
      </c>
      <c r="I4" s="37">
        <f t="shared" ref="I4:I15" si="1">D4*E4</f>
        <v>0</v>
      </c>
      <c r="J4" s="32">
        <f t="shared" ref="J4:J15" si="2">E4*H4</f>
        <v>0</v>
      </c>
      <c r="K4" s="30" t="e" vm="49">
        <v>#VALUE!</v>
      </c>
    </row>
    <row r="5" spans="1:11" ht="69" customHeight="1" x14ac:dyDescent="0.2">
      <c r="A5" s="30" t="s">
        <v>255</v>
      </c>
      <c r="B5" s="30" t="s">
        <v>268</v>
      </c>
      <c r="C5" s="30" t="s">
        <v>469</v>
      </c>
      <c r="D5" s="30">
        <v>12</v>
      </c>
      <c r="E5" s="44"/>
      <c r="F5" s="31">
        <v>2.75</v>
      </c>
      <c r="G5" s="32">
        <v>2.25</v>
      </c>
      <c r="H5" s="32">
        <f t="shared" si="0"/>
        <v>27</v>
      </c>
      <c r="I5" s="37">
        <f t="shared" si="1"/>
        <v>0</v>
      </c>
      <c r="J5" s="32">
        <f t="shared" si="2"/>
        <v>0</v>
      </c>
      <c r="K5" s="30" t="e" vm="50">
        <v>#VALUE!</v>
      </c>
    </row>
    <row r="6" spans="1:11" ht="69" customHeight="1" x14ac:dyDescent="0.2">
      <c r="A6" s="30" t="s">
        <v>256</v>
      </c>
      <c r="B6" s="30" t="s">
        <v>269</v>
      </c>
      <c r="C6" s="30" t="s">
        <v>470</v>
      </c>
      <c r="D6" s="30">
        <v>12</v>
      </c>
      <c r="E6" s="44"/>
      <c r="F6" s="31">
        <v>2.75</v>
      </c>
      <c r="G6" s="32">
        <v>2.25</v>
      </c>
      <c r="H6" s="32">
        <f t="shared" si="0"/>
        <v>27</v>
      </c>
      <c r="I6" s="37">
        <f t="shared" si="1"/>
        <v>0</v>
      </c>
      <c r="J6" s="32">
        <f t="shared" si="2"/>
        <v>0</v>
      </c>
      <c r="K6" s="30" t="e" vm="51">
        <v>#VALUE!</v>
      </c>
    </row>
    <row r="7" spans="1:11" ht="69" customHeight="1" x14ac:dyDescent="0.2">
      <c r="A7" s="30" t="s">
        <v>257</v>
      </c>
      <c r="B7" s="30" t="s">
        <v>270</v>
      </c>
      <c r="C7" s="30" t="s">
        <v>471</v>
      </c>
      <c r="D7" s="30">
        <v>12</v>
      </c>
      <c r="E7" s="44"/>
      <c r="F7" s="31">
        <v>2.75</v>
      </c>
      <c r="G7" s="32">
        <v>2.25</v>
      </c>
      <c r="H7" s="32">
        <f t="shared" si="0"/>
        <v>27</v>
      </c>
      <c r="I7" s="37">
        <f t="shared" si="1"/>
        <v>0</v>
      </c>
      <c r="J7" s="32">
        <f t="shared" si="2"/>
        <v>0</v>
      </c>
      <c r="K7" s="30" t="e" vm="52">
        <v>#VALUE!</v>
      </c>
    </row>
    <row r="8" spans="1:11" ht="69" customHeight="1" x14ac:dyDescent="0.2">
      <c r="A8" s="30" t="s">
        <v>258</v>
      </c>
      <c r="B8" s="30" t="s">
        <v>271</v>
      </c>
      <c r="C8" s="30" t="s">
        <v>472</v>
      </c>
      <c r="D8" s="30">
        <v>12</v>
      </c>
      <c r="E8" s="44"/>
      <c r="F8" s="31">
        <v>2.75</v>
      </c>
      <c r="G8" s="32">
        <v>2.25</v>
      </c>
      <c r="H8" s="32">
        <f t="shared" si="0"/>
        <v>27</v>
      </c>
      <c r="I8" s="37">
        <f t="shared" si="1"/>
        <v>0</v>
      </c>
      <c r="J8" s="32">
        <f t="shared" si="2"/>
        <v>0</v>
      </c>
      <c r="K8" s="30" t="e" vm="53">
        <v>#VALUE!</v>
      </c>
    </row>
    <row r="9" spans="1:11" ht="69" customHeight="1" x14ac:dyDescent="0.2">
      <c r="A9" s="30" t="s">
        <v>259</v>
      </c>
      <c r="B9" s="30" t="s">
        <v>272</v>
      </c>
      <c r="C9" s="30" t="s">
        <v>473</v>
      </c>
      <c r="D9" s="30">
        <v>12</v>
      </c>
      <c r="E9" s="44"/>
      <c r="F9" s="31">
        <v>2.75</v>
      </c>
      <c r="G9" s="32">
        <v>2.25</v>
      </c>
      <c r="H9" s="32">
        <f t="shared" si="0"/>
        <v>27</v>
      </c>
      <c r="I9" s="37">
        <f t="shared" si="1"/>
        <v>0</v>
      </c>
      <c r="J9" s="32">
        <f t="shared" si="2"/>
        <v>0</v>
      </c>
      <c r="K9" s="30" t="e" vm="54">
        <v>#VALUE!</v>
      </c>
    </row>
    <row r="10" spans="1:11" ht="69" customHeight="1" x14ac:dyDescent="0.2">
      <c r="A10" s="30" t="s">
        <v>260</v>
      </c>
      <c r="B10" s="30" t="s">
        <v>273</v>
      </c>
      <c r="C10" s="30" t="s">
        <v>474</v>
      </c>
      <c r="D10" s="30">
        <v>12</v>
      </c>
      <c r="E10" s="44"/>
      <c r="F10" s="31">
        <v>2.75</v>
      </c>
      <c r="G10" s="32">
        <v>2.25</v>
      </c>
      <c r="H10" s="32">
        <f t="shared" si="0"/>
        <v>27</v>
      </c>
      <c r="I10" s="37">
        <f t="shared" si="1"/>
        <v>0</v>
      </c>
      <c r="J10" s="32">
        <f t="shared" si="2"/>
        <v>0</v>
      </c>
      <c r="K10" s="30" t="e" vm="55">
        <v>#VALUE!</v>
      </c>
    </row>
    <row r="11" spans="1:11" ht="69" customHeight="1" x14ac:dyDescent="0.2">
      <c r="A11" s="30" t="s">
        <v>261</v>
      </c>
      <c r="B11" s="30" t="s">
        <v>274</v>
      </c>
      <c r="C11" s="30" t="s">
        <v>475</v>
      </c>
      <c r="D11" s="30">
        <v>12</v>
      </c>
      <c r="E11" s="44"/>
      <c r="F11" s="31">
        <v>2.75</v>
      </c>
      <c r="G11" s="32">
        <v>2.25</v>
      </c>
      <c r="H11" s="32">
        <f t="shared" si="0"/>
        <v>27</v>
      </c>
      <c r="I11" s="37">
        <f t="shared" si="1"/>
        <v>0</v>
      </c>
      <c r="J11" s="32">
        <f t="shared" si="2"/>
        <v>0</v>
      </c>
      <c r="K11" s="30" t="e" vm="56">
        <v>#VALUE!</v>
      </c>
    </row>
    <row r="12" spans="1:11" ht="69" customHeight="1" x14ac:dyDescent="0.2">
      <c r="A12" s="30" t="s">
        <v>262</v>
      </c>
      <c r="B12" s="30" t="s">
        <v>275</v>
      </c>
      <c r="C12" s="30" t="s">
        <v>476</v>
      </c>
      <c r="D12" s="30">
        <v>12</v>
      </c>
      <c r="E12" s="44"/>
      <c r="F12" s="31">
        <v>2.75</v>
      </c>
      <c r="G12" s="32">
        <v>2.25</v>
      </c>
      <c r="H12" s="32">
        <f t="shared" si="0"/>
        <v>27</v>
      </c>
      <c r="I12" s="37">
        <f t="shared" si="1"/>
        <v>0</v>
      </c>
      <c r="J12" s="32">
        <f t="shared" si="2"/>
        <v>0</v>
      </c>
      <c r="K12" s="30" t="e" vm="57">
        <v>#VALUE!</v>
      </c>
    </row>
    <row r="13" spans="1:11" ht="69" customHeight="1" x14ac:dyDescent="0.2">
      <c r="A13" s="30" t="s">
        <v>263</v>
      </c>
      <c r="B13" s="30" t="s">
        <v>276</v>
      </c>
      <c r="C13" s="30" t="s">
        <v>477</v>
      </c>
      <c r="D13" s="30">
        <v>12</v>
      </c>
      <c r="E13" s="44"/>
      <c r="F13" s="31">
        <v>2.75</v>
      </c>
      <c r="G13" s="32">
        <v>2.25</v>
      </c>
      <c r="H13" s="32">
        <f t="shared" si="0"/>
        <v>27</v>
      </c>
      <c r="I13" s="37">
        <f t="shared" si="1"/>
        <v>0</v>
      </c>
      <c r="J13" s="32">
        <f t="shared" si="2"/>
        <v>0</v>
      </c>
      <c r="K13" s="30" t="e" vm="58">
        <v>#VALUE!</v>
      </c>
    </row>
    <row r="14" spans="1:11" ht="69" customHeight="1" x14ac:dyDescent="0.2">
      <c r="A14" s="30" t="s">
        <v>264</v>
      </c>
      <c r="B14" s="30" t="s">
        <v>277</v>
      </c>
      <c r="C14" s="30" t="s">
        <v>478</v>
      </c>
      <c r="D14" s="30">
        <v>12</v>
      </c>
      <c r="E14" s="44"/>
      <c r="F14" s="31">
        <v>2.75</v>
      </c>
      <c r="G14" s="32">
        <v>2.25</v>
      </c>
      <c r="H14" s="32">
        <f t="shared" si="0"/>
        <v>27</v>
      </c>
      <c r="I14" s="37">
        <f t="shared" si="1"/>
        <v>0</v>
      </c>
      <c r="J14" s="32">
        <f t="shared" si="2"/>
        <v>0</v>
      </c>
      <c r="K14" s="30" t="e" vm="59">
        <v>#VALUE!</v>
      </c>
    </row>
    <row r="15" spans="1:11" ht="69" customHeight="1" x14ac:dyDescent="0.2">
      <c r="A15" s="30" t="s">
        <v>265</v>
      </c>
      <c r="B15" s="30" t="s">
        <v>278</v>
      </c>
      <c r="C15" s="30" t="s">
        <v>479</v>
      </c>
      <c r="D15" s="30">
        <v>12</v>
      </c>
      <c r="E15" s="44"/>
      <c r="F15" s="31">
        <v>2.75</v>
      </c>
      <c r="G15" s="32">
        <v>2.25</v>
      </c>
      <c r="H15" s="32">
        <f t="shared" si="0"/>
        <v>27</v>
      </c>
      <c r="I15" s="37">
        <f t="shared" si="1"/>
        <v>0</v>
      </c>
      <c r="J15" s="32">
        <f t="shared" si="2"/>
        <v>0</v>
      </c>
      <c r="K15" s="30" t="e" vm="60">
        <v>#VALUE!</v>
      </c>
    </row>
    <row r="16" spans="1:11" x14ac:dyDescent="0.2">
      <c r="E16">
        <f>SUM(E3:E15)</f>
        <v>0</v>
      </c>
      <c r="I16" s="43">
        <f>SUM(I3:I15)</f>
        <v>0</v>
      </c>
      <c r="J16" s="35">
        <f>SUM(J3:J15)</f>
        <v>0</v>
      </c>
    </row>
  </sheetData>
  <mergeCells count="1">
    <mergeCell ref="A1:K1"/>
  </mergeCells>
  <pageMargins left="0.7" right="0.7" top="0.75" bottom="0.75" header="0.3" footer="0.3"/>
</worksheet>
</file>

<file path=xl/worksheets/sheet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EBB70B00-A5AF-46E3-A74E-DB74B4DD3559}">
  <dimension ref="A1:K70"/>
  <sheetViews>
    <sheetView workbookViewId="0">
      <selection activeCell="K35" sqref="K35:K38"/>
    </sheetView>
  </sheetViews>
  <sheetFormatPr defaultRowHeight="11.25" x14ac:dyDescent="0.2"/>
  <cols>
    <col min="1" max="1" width="10.6640625" bestFit="1" customWidth="1"/>
    <col min="2" max="2" width="48.83203125" bestFit="1" customWidth="1"/>
    <col min="3" max="3" width="20.1640625" customWidth="1"/>
    <col min="4" max="4" width="18.1640625" bestFit="1" customWidth="1"/>
    <col min="5" max="5" width="43.1640625" bestFit="1" customWidth="1"/>
    <col min="6" max="6" width="18.6640625" style="34" bestFit="1" customWidth="1"/>
    <col min="7" max="7" width="19" style="35" bestFit="1" customWidth="1"/>
    <col min="8" max="8" width="24.5" style="35" bestFit="1" customWidth="1"/>
    <col min="9" max="9" width="19" style="43" customWidth="1"/>
    <col min="10" max="10" width="19" style="35" customWidth="1"/>
    <col min="11" max="11" width="30.83203125" customWidth="1"/>
  </cols>
  <sheetData>
    <row r="1" spans="1:11" ht="26.25" x14ac:dyDescent="0.2">
      <c r="A1" s="94" t="s">
        <v>370</v>
      </c>
      <c r="B1" s="94"/>
      <c r="C1" s="94"/>
      <c r="D1" s="94"/>
      <c r="E1" s="94"/>
      <c r="F1" s="94"/>
      <c r="G1" s="94"/>
      <c r="H1" s="94"/>
      <c r="I1" s="94"/>
      <c r="J1" s="94"/>
      <c r="K1" s="94"/>
    </row>
    <row r="2" spans="1:11" ht="18.75" x14ac:dyDescent="0.2">
      <c r="A2" s="22" t="s">
        <v>23</v>
      </c>
      <c r="B2" s="23" t="s">
        <v>24</v>
      </c>
      <c r="C2" s="24" t="s">
        <v>25</v>
      </c>
      <c r="D2" s="25" t="s">
        <v>26</v>
      </c>
      <c r="E2" s="26" t="s">
        <v>27</v>
      </c>
      <c r="F2" s="27" t="s">
        <v>28</v>
      </c>
      <c r="G2" s="28" t="s">
        <v>29</v>
      </c>
      <c r="H2" s="28" t="s">
        <v>966</v>
      </c>
      <c r="I2" s="41" t="s">
        <v>967</v>
      </c>
      <c r="J2" s="28" t="s">
        <v>968</v>
      </c>
      <c r="K2" s="29" t="s">
        <v>30</v>
      </c>
    </row>
    <row r="3" spans="1:11" ht="69" customHeight="1" x14ac:dyDescent="0.2">
      <c r="A3" s="30" t="s">
        <v>119</v>
      </c>
      <c r="B3" s="30" t="s">
        <v>122</v>
      </c>
      <c r="C3" s="30" t="s">
        <v>545</v>
      </c>
      <c r="D3" s="30">
        <v>144</v>
      </c>
      <c r="E3" s="44"/>
      <c r="F3" s="31">
        <v>0.75</v>
      </c>
      <c r="G3" s="32">
        <v>0.65</v>
      </c>
      <c r="H3" s="32">
        <f>D3*G3</f>
        <v>93.600000000000009</v>
      </c>
      <c r="I3" s="37">
        <f>D3*E3</f>
        <v>0</v>
      </c>
      <c r="J3" s="32">
        <f>E3*H3</f>
        <v>0</v>
      </c>
      <c r="K3" s="95" t="e" vm="61">
        <v>#VALUE!</v>
      </c>
    </row>
    <row r="4" spans="1:11" ht="69" customHeight="1" x14ac:dyDescent="0.2">
      <c r="A4" s="30" t="s">
        <v>120</v>
      </c>
      <c r="B4" s="30" t="s">
        <v>123</v>
      </c>
      <c r="C4" s="30" t="s">
        <v>546</v>
      </c>
      <c r="D4" s="30">
        <v>144</v>
      </c>
      <c r="E4" s="44"/>
      <c r="F4" s="31">
        <v>0.85</v>
      </c>
      <c r="G4" s="32">
        <v>0.75</v>
      </c>
      <c r="H4" s="32">
        <f t="shared" ref="H4:H67" si="0">D4*G4</f>
        <v>108</v>
      </c>
      <c r="I4" s="37">
        <f t="shared" ref="I4:I67" si="1">D4*E4</f>
        <v>0</v>
      </c>
      <c r="J4" s="32">
        <f t="shared" ref="J4:J67" si="2">E4*H4</f>
        <v>0</v>
      </c>
      <c r="K4" s="95"/>
    </row>
    <row r="5" spans="1:11" ht="69" customHeight="1" x14ac:dyDescent="0.2">
      <c r="A5" s="30" t="s">
        <v>121</v>
      </c>
      <c r="B5" s="30" t="s">
        <v>124</v>
      </c>
      <c r="C5" s="30" t="s">
        <v>547</v>
      </c>
      <c r="D5" s="30">
        <v>144</v>
      </c>
      <c r="E5" s="44"/>
      <c r="F5" s="31">
        <v>1.1499999999999999</v>
      </c>
      <c r="G5" s="32">
        <v>1.05</v>
      </c>
      <c r="H5" s="32">
        <f t="shared" si="0"/>
        <v>151.20000000000002</v>
      </c>
      <c r="I5" s="37">
        <f t="shared" si="1"/>
        <v>0</v>
      </c>
      <c r="J5" s="32">
        <f t="shared" si="2"/>
        <v>0</v>
      </c>
      <c r="K5" s="95"/>
    </row>
    <row r="6" spans="1:11" ht="69" customHeight="1" x14ac:dyDescent="0.2">
      <c r="A6" s="30" t="s">
        <v>125</v>
      </c>
      <c r="B6" s="30" t="s">
        <v>126</v>
      </c>
      <c r="C6" s="30" t="s">
        <v>548</v>
      </c>
      <c r="D6" s="30">
        <v>72</v>
      </c>
      <c r="E6" s="44"/>
      <c r="F6" s="31">
        <v>1.85</v>
      </c>
      <c r="G6" s="32">
        <v>1.75</v>
      </c>
      <c r="H6" s="32">
        <f t="shared" si="0"/>
        <v>126</v>
      </c>
      <c r="I6" s="37">
        <f t="shared" si="1"/>
        <v>0</v>
      </c>
      <c r="J6" s="32">
        <f t="shared" si="2"/>
        <v>0</v>
      </c>
      <c r="K6" s="30" t="e" vm="62">
        <v>#VALUE!</v>
      </c>
    </row>
    <row r="7" spans="1:11" ht="69" customHeight="1" x14ac:dyDescent="0.2">
      <c r="A7" s="30" t="s">
        <v>130</v>
      </c>
      <c r="B7" s="30" t="s">
        <v>134</v>
      </c>
      <c r="C7" s="30" t="s">
        <v>549</v>
      </c>
      <c r="D7" s="30">
        <v>144</v>
      </c>
      <c r="E7" s="44"/>
      <c r="F7" s="38">
        <v>0.65</v>
      </c>
      <c r="G7" s="38">
        <v>0.55000000000000004</v>
      </c>
      <c r="H7" s="32">
        <f t="shared" si="0"/>
        <v>79.2</v>
      </c>
      <c r="I7" s="37">
        <f t="shared" si="1"/>
        <v>0</v>
      </c>
      <c r="J7" s="32">
        <f t="shared" si="2"/>
        <v>0</v>
      </c>
      <c r="K7" s="95" t="e" vm="63">
        <v>#VALUE!</v>
      </c>
    </row>
    <row r="8" spans="1:11" ht="69" customHeight="1" x14ac:dyDescent="0.2">
      <c r="A8" s="30" t="s">
        <v>129</v>
      </c>
      <c r="B8" s="30" t="s">
        <v>133</v>
      </c>
      <c r="C8" s="30" t="s">
        <v>550</v>
      </c>
      <c r="D8" s="30">
        <v>144</v>
      </c>
      <c r="E8" s="44"/>
      <c r="F8" s="38">
        <v>0.75</v>
      </c>
      <c r="G8" s="38">
        <v>0.65</v>
      </c>
      <c r="H8" s="32">
        <f t="shared" si="0"/>
        <v>93.600000000000009</v>
      </c>
      <c r="I8" s="37">
        <f t="shared" si="1"/>
        <v>0</v>
      </c>
      <c r="J8" s="32">
        <f t="shared" si="2"/>
        <v>0</v>
      </c>
      <c r="K8" s="95"/>
    </row>
    <row r="9" spans="1:11" ht="69" customHeight="1" x14ac:dyDescent="0.2">
      <c r="A9" s="30" t="s">
        <v>128</v>
      </c>
      <c r="B9" s="30" t="s">
        <v>132</v>
      </c>
      <c r="C9" s="30" t="s">
        <v>551</v>
      </c>
      <c r="D9" s="30">
        <v>144</v>
      </c>
      <c r="E9" s="44"/>
      <c r="F9" s="38">
        <v>0.85</v>
      </c>
      <c r="G9" s="38">
        <v>0.75</v>
      </c>
      <c r="H9" s="32">
        <f t="shared" si="0"/>
        <v>108</v>
      </c>
      <c r="I9" s="37">
        <f t="shared" si="1"/>
        <v>0</v>
      </c>
      <c r="J9" s="32">
        <f t="shared" si="2"/>
        <v>0</v>
      </c>
      <c r="K9" s="95"/>
    </row>
    <row r="10" spans="1:11" ht="69" customHeight="1" x14ac:dyDescent="0.2">
      <c r="A10" s="30" t="s">
        <v>127</v>
      </c>
      <c r="B10" s="30" t="s">
        <v>131</v>
      </c>
      <c r="C10" s="30" t="s">
        <v>552</v>
      </c>
      <c r="D10" s="30">
        <v>144</v>
      </c>
      <c r="E10" s="44"/>
      <c r="F10" s="38">
        <v>1.1499999999999999</v>
      </c>
      <c r="G10" s="38">
        <v>1.05</v>
      </c>
      <c r="H10" s="32">
        <f t="shared" si="0"/>
        <v>151.20000000000002</v>
      </c>
      <c r="I10" s="37">
        <f t="shared" si="1"/>
        <v>0</v>
      </c>
      <c r="J10" s="32">
        <f t="shared" si="2"/>
        <v>0</v>
      </c>
      <c r="K10" s="95"/>
    </row>
    <row r="11" spans="1:11" ht="69" customHeight="1" x14ac:dyDescent="0.2">
      <c r="A11" s="30" t="s">
        <v>135</v>
      </c>
      <c r="B11" s="30" t="s">
        <v>136</v>
      </c>
      <c r="C11" s="30" t="s">
        <v>553</v>
      </c>
      <c r="D11" s="30">
        <v>72</v>
      </c>
      <c r="E11" s="44"/>
      <c r="F11" s="38">
        <v>1.85</v>
      </c>
      <c r="G11" s="38">
        <v>1.75</v>
      </c>
      <c r="H11" s="32">
        <f t="shared" si="0"/>
        <v>126</v>
      </c>
      <c r="I11" s="37">
        <f t="shared" si="1"/>
        <v>0</v>
      </c>
      <c r="J11" s="32">
        <f t="shared" si="2"/>
        <v>0</v>
      </c>
      <c r="K11" s="30"/>
    </row>
    <row r="12" spans="1:11" ht="69" customHeight="1" x14ac:dyDescent="0.2">
      <c r="A12" s="30" t="s">
        <v>140</v>
      </c>
      <c r="B12" s="30" t="s">
        <v>144</v>
      </c>
      <c r="C12" s="30" t="s">
        <v>554</v>
      </c>
      <c r="D12" s="30">
        <v>144</v>
      </c>
      <c r="E12" s="44"/>
      <c r="F12" s="38">
        <v>0.65</v>
      </c>
      <c r="G12" s="38">
        <v>0.55000000000000004</v>
      </c>
      <c r="H12" s="32">
        <f t="shared" si="0"/>
        <v>79.2</v>
      </c>
      <c r="I12" s="37">
        <f t="shared" si="1"/>
        <v>0</v>
      </c>
      <c r="J12" s="32">
        <f t="shared" si="2"/>
        <v>0</v>
      </c>
      <c r="K12" s="95" t="e" vm="64">
        <v>#VALUE!</v>
      </c>
    </row>
    <row r="13" spans="1:11" ht="69" customHeight="1" x14ac:dyDescent="0.2">
      <c r="A13" s="30" t="s">
        <v>139</v>
      </c>
      <c r="B13" s="30" t="s">
        <v>143</v>
      </c>
      <c r="C13" s="30" t="s">
        <v>555</v>
      </c>
      <c r="D13" s="30">
        <v>144</v>
      </c>
      <c r="E13" s="44"/>
      <c r="F13" s="38">
        <v>0.75</v>
      </c>
      <c r="G13" s="38">
        <v>0.65</v>
      </c>
      <c r="H13" s="32">
        <f t="shared" si="0"/>
        <v>93.600000000000009</v>
      </c>
      <c r="I13" s="37">
        <f t="shared" si="1"/>
        <v>0</v>
      </c>
      <c r="J13" s="32">
        <f t="shared" si="2"/>
        <v>0</v>
      </c>
      <c r="K13" s="95"/>
    </row>
    <row r="14" spans="1:11" ht="69" customHeight="1" x14ac:dyDescent="0.2">
      <c r="A14" s="30" t="s">
        <v>138</v>
      </c>
      <c r="B14" s="30" t="s">
        <v>142</v>
      </c>
      <c r="C14" s="30" t="s">
        <v>556</v>
      </c>
      <c r="D14" s="30">
        <v>144</v>
      </c>
      <c r="E14" s="44"/>
      <c r="F14" s="38">
        <v>0.85</v>
      </c>
      <c r="G14" s="38">
        <v>0.75</v>
      </c>
      <c r="H14" s="32">
        <f t="shared" si="0"/>
        <v>108</v>
      </c>
      <c r="I14" s="37">
        <f t="shared" si="1"/>
        <v>0</v>
      </c>
      <c r="J14" s="32">
        <f t="shared" si="2"/>
        <v>0</v>
      </c>
      <c r="K14" s="95"/>
    </row>
    <row r="15" spans="1:11" ht="69" customHeight="1" x14ac:dyDescent="0.2">
      <c r="A15" s="30" t="s">
        <v>137</v>
      </c>
      <c r="B15" s="30" t="s">
        <v>141</v>
      </c>
      <c r="C15" s="30" t="s">
        <v>557</v>
      </c>
      <c r="D15" s="30">
        <v>144</v>
      </c>
      <c r="E15" s="44"/>
      <c r="F15" s="38">
        <v>1.1499999999999999</v>
      </c>
      <c r="G15" s="38">
        <v>1.05</v>
      </c>
      <c r="H15" s="32">
        <f t="shared" si="0"/>
        <v>151.20000000000002</v>
      </c>
      <c r="I15" s="37">
        <f t="shared" si="1"/>
        <v>0</v>
      </c>
      <c r="J15" s="32">
        <f t="shared" si="2"/>
        <v>0</v>
      </c>
      <c r="K15" s="95"/>
    </row>
    <row r="16" spans="1:11" ht="69" customHeight="1" x14ac:dyDescent="0.2">
      <c r="A16" s="30" t="s">
        <v>145</v>
      </c>
      <c r="B16" s="30" t="s">
        <v>146</v>
      </c>
      <c r="C16" s="30" t="s">
        <v>558</v>
      </c>
      <c r="D16" s="30">
        <v>96</v>
      </c>
      <c r="E16" s="44"/>
      <c r="F16" s="38">
        <v>1.85</v>
      </c>
      <c r="G16" s="38">
        <v>1.75</v>
      </c>
      <c r="H16" s="32">
        <f t="shared" si="0"/>
        <v>168</v>
      </c>
      <c r="I16" s="37">
        <f t="shared" si="1"/>
        <v>0</v>
      </c>
      <c r="J16" s="32">
        <f t="shared" si="2"/>
        <v>0</v>
      </c>
      <c r="K16" s="30"/>
    </row>
    <row r="17" spans="1:11" ht="69" customHeight="1" x14ac:dyDescent="0.2">
      <c r="A17" s="30" t="s">
        <v>150</v>
      </c>
      <c r="B17" s="30" t="s">
        <v>154</v>
      </c>
      <c r="C17" s="30" t="s">
        <v>559</v>
      </c>
      <c r="D17" s="30">
        <v>144</v>
      </c>
      <c r="E17" s="44"/>
      <c r="F17" s="38">
        <v>0.65</v>
      </c>
      <c r="G17" s="38">
        <v>0.55000000000000004</v>
      </c>
      <c r="H17" s="32">
        <f t="shared" si="0"/>
        <v>79.2</v>
      </c>
      <c r="I17" s="37">
        <f t="shared" si="1"/>
        <v>0</v>
      </c>
      <c r="J17" s="32">
        <f t="shared" si="2"/>
        <v>0</v>
      </c>
      <c r="K17" s="95" t="e" vm="65">
        <v>#VALUE!</v>
      </c>
    </row>
    <row r="18" spans="1:11" ht="69" customHeight="1" x14ac:dyDescent="0.2">
      <c r="A18" s="30" t="s">
        <v>149</v>
      </c>
      <c r="B18" s="30" t="s">
        <v>153</v>
      </c>
      <c r="C18" s="30" t="s">
        <v>560</v>
      </c>
      <c r="D18" s="30">
        <v>144</v>
      </c>
      <c r="E18" s="44"/>
      <c r="F18" s="38">
        <v>0.75</v>
      </c>
      <c r="G18" s="38">
        <v>0.65</v>
      </c>
      <c r="H18" s="32">
        <f t="shared" si="0"/>
        <v>93.600000000000009</v>
      </c>
      <c r="I18" s="37">
        <f t="shared" si="1"/>
        <v>0</v>
      </c>
      <c r="J18" s="32">
        <f t="shared" si="2"/>
        <v>0</v>
      </c>
      <c r="K18" s="95"/>
    </row>
    <row r="19" spans="1:11" ht="69" customHeight="1" x14ac:dyDescent="0.2">
      <c r="A19" s="30" t="s">
        <v>148</v>
      </c>
      <c r="B19" s="30" t="s">
        <v>152</v>
      </c>
      <c r="C19" s="30" t="s">
        <v>561</v>
      </c>
      <c r="D19" s="30">
        <v>144</v>
      </c>
      <c r="E19" s="44"/>
      <c r="F19" s="38">
        <v>0.85</v>
      </c>
      <c r="G19" s="38">
        <v>0.75</v>
      </c>
      <c r="H19" s="32">
        <f t="shared" si="0"/>
        <v>108</v>
      </c>
      <c r="I19" s="37">
        <f t="shared" si="1"/>
        <v>0</v>
      </c>
      <c r="J19" s="32">
        <f t="shared" si="2"/>
        <v>0</v>
      </c>
      <c r="K19" s="95"/>
    </row>
    <row r="20" spans="1:11" ht="69" customHeight="1" x14ac:dyDescent="0.2">
      <c r="A20" s="30" t="s">
        <v>147</v>
      </c>
      <c r="B20" s="30" t="s">
        <v>151</v>
      </c>
      <c r="C20" s="30" t="s">
        <v>562</v>
      </c>
      <c r="D20" s="30">
        <v>144</v>
      </c>
      <c r="E20" s="44"/>
      <c r="F20" s="38">
        <v>1.1499999999999999</v>
      </c>
      <c r="G20" s="38">
        <v>1.05</v>
      </c>
      <c r="H20" s="32">
        <f t="shared" si="0"/>
        <v>151.20000000000002</v>
      </c>
      <c r="I20" s="37">
        <f t="shared" si="1"/>
        <v>0</v>
      </c>
      <c r="J20" s="32">
        <f t="shared" si="2"/>
        <v>0</v>
      </c>
      <c r="K20" s="95"/>
    </row>
    <row r="21" spans="1:11" ht="69" customHeight="1" x14ac:dyDescent="0.2">
      <c r="A21" s="30" t="s">
        <v>156</v>
      </c>
      <c r="B21" s="30" t="s">
        <v>155</v>
      </c>
      <c r="C21" s="30" t="s">
        <v>563</v>
      </c>
      <c r="D21" s="30">
        <v>96</v>
      </c>
      <c r="E21" s="44"/>
      <c r="F21" s="38">
        <v>1.85</v>
      </c>
      <c r="G21" s="38">
        <v>1.75</v>
      </c>
      <c r="H21" s="32">
        <f t="shared" si="0"/>
        <v>168</v>
      </c>
      <c r="I21" s="37">
        <f t="shared" si="1"/>
        <v>0</v>
      </c>
      <c r="J21" s="32">
        <f t="shared" si="2"/>
        <v>0</v>
      </c>
      <c r="K21" s="30"/>
    </row>
    <row r="22" spans="1:11" ht="69" customHeight="1" x14ac:dyDescent="0.2">
      <c r="A22" s="30" t="s">
        <v>160</v>
      </c>
      <c r="B22" s="30" t="s">
        <v>164</v>
      </c>
      <c r="C22" s="30" t="s">
        <v>564</v>
      </c>
      <c r="D22" s="30">
        <v>144</v>
      </c>
      <c r="E22" s="44"/>
      <c r="F22" s="38">
        <v>0.65</v>
      </c>
      <c r="G22" s="38">
        <v>0.55000000000000004</v>
      </c>
      <c r="H22" s="32">
        <f t="shared" si="0"/>
        <v>79.2</v>
      </c>
      <c r="I22" s="37">
        <f t="shared" si="1"/>
        <v>0</v>
      </c>
      <c r="J22" s="32">
        <f t="shared" si="2"/>
        <v>0</v>
      </c>
      <c r="K22" s="96" t="e" vm="66">
        <v>#VALUE!</v>
      </c>
    </row>
    <row r="23" spans="1:11" ht="69" customHeight="1" x14ac:dyDescent="0.2">
      <c r="A23" s="30" t="s">
        <v>159</v>
      </c>
      <c r="B23" s="30" t="s">
        <v>163</v>
      </c>
      <c r="C23" s="30" t="s">
        <v>565</v>
      </c>
      <c r="D23" s="30">
        <v>144</v>
      </c>
      <c r="E23" s="44"/>
      <c r="F23" s="38">
        <v>0.75</v>
      </c>
      <c r="G23" s="38">
        <v>0.65</v>
      </c>
      <c r="H23" s="32">
        <f t="shared" si="0"/>
        <v>93.600000000000009</v>
      </c>
      <c r="I23" s="37">
        <f t="shared" si="1"/>
        <v>0</v>
      </c>
      <c r="J23" s="32">
        <f t="shared" si="2"/>
        <v>0</v>
      </c>
      <c r="K23" s="97"/>
    </row>
    <row r="24" spans="1:11" ht="69" customHeight="1" x14ac:dyDescent="0.2">
      <c r="A24" s="30" t="s">
        <v>158</v>
      </c>
      <c r="B24" s="30" t="s">
        <v>162</v>
      </c>
      <c r="C24" s="30" t="s">
        <v>566</v>
      </c>
      <c r="D24" s="30">
        <v>144</v>
      </c>
      <c r="E24" s="44"/>
      <c r="F24" s="38">
        <v>0.85</v>
      </c>
      <c r="G24" s="38">
        <v>0.75</v>
      </c>
      <c r="H24" s="32">
        <f t="shared" si="0"/>
        <v>108</v>
      </c>
      <c r="I24" s="37">
        <f t="shared" si="1"/>
        <v>0</v>
      </c>
      <c r="J24" s="32">
        <f t="shared" si="2"/>
        <v>0</v>
      </c>
      <c r="K24" s="97"/>
    </row>
    <row r="25" spans="1:11" ht="69" customHeight="1" x14ac:dyDescent="0.2">
      <c r="A25" s="30" t="s">
        <v>157</v>
      </c>
      <c r="B25" s="30" t="s">
        <v>161</v>
      </c>
      <c r="C25" s="30" t="s">
        <v>567</v>
      </c>
      <c r="D25" s="30">
        <v>144</v>
      </c>
      <c r="E25" s="44"/>
      <c r="F25" s="38">
        <v>1.1499999999999999</v>
      </c>
      <c r="G25" s="38">
        <v>1.05</v>
      </c>
      <c r="H25" s="32">
        <f t="shared" si="0"/>
        <v>151.20000000000002</v>
      </c>
      <c r="I25" s="37">
        <f t="shared" si="1"/>
        <v>0</v>
      </c>
      <c r="J25" s="32">
        <f t="shared" si="2"/>
        <v>0</v>
      </c>
      <c r="K25" s="98"/>
    </row>
    <row r="26" spans="1:11" ht="69" customHeight="1" x14ac:dyDescent="0.2">
      <c r="A26" s="30" t="s">
        <v>165</v>
      </c>
      <c r="B26" s="30" t="s">
        <v>166</v>
      </c>
      <c r="C26" s="30" t="s">
        <v>568</v>
      </c>
      <c r="D26" s="30">
        <v>96</v>
      </c>
      <c r="E26" s="44"/>
      <c r="F26" s="38">
        <v>1.85</v>
      </c>
      <c r="G26" s="38">
        <v>1.75</v>
      </c>
      <c r="H26" s="32">
        <f t="shared" si="0"/>
        <v>168</v>
      </c>
      <c r="I26" s="37">
        <f t="shared" si="1"/>
        <v>0</v>
      </c>
      <c r="J26" s="32">
        <f t="shared" si="2"/>
        <v>0</v>
      </c>
      <c r="K26" s="30"/>
    </row>
    <row r="27" spans="1:11" ht="69" customHeight="1" x14ac:dyDescent="0.2">
      <c r="A27" s="30" t="s">
        <v>169</v>
      </c>
      <c r="B27" s="30" t="s">
        <v>172</v>
      </c>
      <c r="C27" s="30" t="s">
        <v>569</v>
      </c>
      <c r="D27" s="30">
        <v>144</v>
      </c>
      <c r="E27" s="44"/>
      <c r="F27" s="38">
        <v>0.75</v>
      </c>
      <c r="G27" s="38">
        <v>0.65</v>
      </c>
      <c r="H27" s="32">
        <f t="shared" si="0"/>
        <v>93.600000000000009</v>
      </c>
      <c r="I27" s="37">
        <f t="shared" si="1"/>
        <v>0</v>
      </c>
      <c r="J27" s="32">
        <f t="shared" si="2"/>
        <v>0</v>
      </c>
      <c r="K27" s="95" t="e" vm="67">
        <v>#VALUE!</v>
      </c>
    </row>
    <row r="28" spans="1:11" ht="69" customHeight="1" x14ac:dyDescent="0.2">
      <c r="A28" s="30" t="s">
        <v>168</v>
      </c>
      <c r="B28" s="30" t="s">
        <v>171</v>
      </c>
      <c r="C28" s="30" t="s">
        <v>570</v>
      </c>
      <c r="D28" s="30">
        <v>144</v>
      </c>
      <c r="E28" s="44"/>
      <c r="F28" s="38">
        <v>0.85</v>
      </c>
      <c r="G28" s="38">
        <v>0.75</v>
      </c>
      <c r="H28" s="32">
        <f t="shared" si="0"/>
        <v>108</v>
      </c>
      <c r="I28" s="37">
        <f t="shared" si="1"/>
        <v>0</v>
      </c>
      <c r="J28" s="32">
        <f t="shared" si="2"/>
        <v>0</v>
      </c>
      <c r="K28" s="95"/>
    </row>
    <row r="29" spans="1:11" ht="69" customHeight="1" x14ac:dyDescent="0.2">
      <c r="A29" s="30" t="s">
        <v>167</v>
      </c>
      <c r="B29" s="30" t="s">
        <v>170</v>
      </c>
      <c r="C29" s="30" t="s">
        <v>571</v>
      </c>
      <c r="D29" s="30">
        <v>144</v>
      </c>
      <c r="E29" s="44"/>
      <c r="F29" s="38">
        <v>1.1499999999999999</v>
      </c>
      <c r="G29" s="38">
        <v>1.05</v>
      </c>
      <c r="H29" s="32">
        <f t="shared" si="0"/>
        <v>151.20000000000002</v>
      </c>
      <c r="I29" s="37">
        <f t="shared" si="1"/>
        <v>0</v>
      </c>
      <c r="J29" s="32">
        <f t="shared" si="2"/>
        <v>0</v>
      </c>
      <c r="K29" s="95"/>
    </row>
    <row r="30" spans="1:11" ht="69" customHeight="1" x14ac:dyDescent="0.2">
      <c r="A30" s="30" t="s">
        <v>173</v>
      </c>
      <c r="B30" s="30" t="s">
        <v>174</v>
      </c>
      <c r="C30" s="30" t="s">
        <v>572</v>
      </c>
      <c r="D30" s="30">
        <v>96</v>
      </c>
      <c r="E30" s="44"/>
      <c r="F30" s="38">
        <v>1.85</v>
      </c>
      <c r="G30" s="38">
        <v>1.75</v>
      </c>
      <c r="H30" s="32">
        <f t="shared" si="0"/>
        <v>168</v>
      </c>
      <c r="I30" s="37">
        <f t="shared" si="1"/>
        <v>0</v>
      </c>
      <c r="J30" s="32">
        <f t="shared" si="2"/>
        <v>0</v>
      </c>
      <c r="K30" s="30" t="e" vm="68">
        <v>#VALUE!</v>
      </c>
    </row>
    <row r="31" spans="1:11" ht="69" customHeight="1" x14ac:dyDescent="0.2">
      <c r="A31" s="30" t="s">
        <v>177</v>
      </c>
      <c r="B31" s="30" t="s">
        <v>180</v>
      </c>
      <c r="C31" s="30" t="s">
        <v>573</v>
      </c>
      <c r="D31" s="30">
        <v>144</v>
      </c>
      <c r="E31" s="44"/>
      <c r="F31" s="38">
        <v>0.75</v>
      </c>
      <c r="G31" s="38">
        <v>0.65</v>
      </c>
      <c r="H31" s="32">
        <f t="shared" si="0"/>
        <v>93.600000000000009</v>
      </c>
      <c r="I31" s="37">
        <f t="shared" si="1"/>
        <v>0</v>
      </c>
      <c r="J31" s="32">
        <f t="shared" si="2"/>
        <v>0</v>
      </c>
      <c r="K31" s="95" t="e" vm="69">
        <v>#VALUE!</v>
      </c>
    </row>
    <row r="32" spans="1:11" ht="69" customHeight="1" x14ac:dyDescent="0.2">
      <c r="A32" s="30" t="s">
        <v>176</v>
      </c>
      <c r="B32" s="30" t="s">
        <v>179</v>
      </c>
      <c r="C32" s="30" t="s">
        <v>574</v>
      </c>
      <c r="D32" s="30">
        <v>144</v>
      </c>
      <c r="E32" s="44"/>
      <c r="F32" s="38">
        <v>0.85</v>
      </c>
      <c r="G32" s="38">
        <v>0.75</v>
      </c>
      <c r="H32" s="32">
        <f t="shared" si="0"/>
        <v>108</v>
      </c>
      <c r="I32" s="37">
        <f t="shared" si="1"/>
        <v>0</v>
      </c>
      <c r="J32" s="32">
        <f t="shared" si="2"/>
        <v>0</v>
      </c>
      <c r="K32" s="95"/>
    </row>
    <row r="33" spans="1:11" ht="69" customHeight="1" x14ac:dyDescent="0.2">
      <c r="A33" s="30" t="s">
        <v>175</v>
      </c>
      <c r="B33" s="30" t="s">
        <v>178</v>
      </c>
      <c r="C33" s="30" t="s">
        <v>575</v>
      </c>
      <c r="D33" s="30">
        <v>144</v>
      </c>
      <c r="E33" s="44"/>
      <c r="F33" s="38">
        <v>1.1499999999999999</v>
      </c>
      <c r="G33" s="38">
        <v>1.05</v>
      </c>
      <c r="H33" s="32">
        <f t="shared" si="0"/>
        <v>151.20000000000002</v>
      </c>
      <c r="I33" s="37">
        <f t="shared" si="1"/>
        <v>0</v>
      </c>
      <c r="J33" s="32">
        <f t="shared" si="2"/>
        <v>0</v>
      </c>
      <c r="K33" s="95"/>
    </row>
    <row r="34" spans="1:11" ht="69" customHeight="1" x14ac:dyDescent="0.2">
      <c r="A34" s="30" t="s">
        <v>181</v>
      </c>
      <c r="B34" s="30" t="s">
        <v>182</v>
      </c>
      <c r="C34" s="30" t="s">
        <v>576</v>
      </c>
      <c r="D34" s="30">
        <v>72</v>
      </c>
      <c r="E34" s="44"/>
      <c r="F34" s="38">
        <v>1.85</v>
      </c>
      <c r="G34" s="38">
        <v>1.75</v>
      </c>
      <c r="H34" s="32">
        <f t="shared" si="0"/>
        <v>126</v>
      </c>
      <c r="I34" s="37">
        <f t="shared" si="1"/>
        <v>0</v>
      </c>
      <c r="J34" s="32">
        <f t="shared" si="2"/>
        <v>0</v>
      </c>
      <c r="K34" s="11"/>
    </row>
    <row r="35" spans="1:11" ht="69" customHeight="1" x14ac:dyDescent="0.2">
      <c r="A35" s="30" t="s">
        <v>186</v>
      </c>
      <c r="B35" s="30" t="s">
        <v>190</v>
      </c>
      <c r="C35" s="30" t="s">
        <v>577</v>
      </c>
      <c r="D35" s="30">
        <v>144</v>
      </c>
      <c r="E35" s="44"/>
      <c r="F35" s="38">
        <v>0.45</v>
      </c>
      <c r="G35" s="38">
        <v>0.4</v>
      </c>
      <c r="H35" s="32">
        <f t="shared" si="0"/>
        <v>57.6</v>
      </c>
      <c r="I35" s="37">
        <f t="shared" si="1"/>
        <v>0</v>
      </c>
      <c r="J35" s="32">
        <f t="shared" si="2"/>
        <v>0</v>
      </c>
      <c r="K35" s="95" t="e" vm="70">
        <v>#VALUE!</v>
      </c>
    </row>
    <row r="36" spans="1:11" ht="69" customHeight="1" x14ac:dyDescent="0.2">
      <c r="A36" s="30" t="s">
        <v>185</v>
      </c>
      <c r="B36" s="30" t="s">
        <v>189</v>
      </c>
      <c r="C36" s="30" t="s">
        <v>578</v>
      </c>
      <c r="D36" s="30">
        <v>144</v>
      </c>
      <c r="E36" s="44"/>
      <c r="F36" s="38">
        <v>0.75</v>
      </c>
      <c r="G36" s="38">
        <v>0.65</v>
      </c>
      <c r="H36" s="32">
        <f t="shared" si="0"/>
        <v>93.600000000000009</v>
      </c>
      <c r="I36" s="37">
        <f t="shared" si="1"/>
        <v>0</v>
      </c>
      <c r="J36" s="32">
        <f t="shared" si="2"/>
        <v>0</v>
      </c>
      <c r="K36" s="95"/>
    </row>
    <row r="37" spans="1:11" ht="69" customHeight="1" x14ac:dyDescent="0.2">
      <c r="A37" s="30" t="s">
        <v>184</v>
      </c>
      <c r="B37" s="30" t="s">
        <v>188</v>
      </c>
      <c r="C37" s="30" t="s">
        <v>579</v>
      </c>
      <c r="D37" s="30">
        <v>144</v>
      </c>
      <c r="E37" s="44"/>
      <c r="F37" s="38">
        <v>0.85</v>
      </c>
      <c r="G37" s="38">
        <v>0.75</v>
      </c>
      <c r="H37" s="32">
        <f t="shared" si="0"/>
        <v>108</v>
      </c>
      <c r="I37" s="37">
        <f t="shared" si="1"/>
        <v>0</v>
      </c>
      <c r="J37" s="32">
        <f t="shared" si="2"/>
        <v>0</v>
      </c>
      <c r="K37" s="95"/>
    </row>
    <row r="38" spans="1:11" ht="69" customHeight="1" x14ac:dyDescent="0.2">
      <c r="A38" s="30" t="s">
        <v>183</v>
      </c>
      <c r="B38" s="30" t="s">
        <v>187</v>
      </c>
      <c r="C38" s="30" t="s">
        <v>580</v>
      </c>
      <c r="D38" s="30">
        <v>144</v>
      </c>
      <c r="E38" s="44"/>
      <c r="F38" s="38">
        <v>1.1499999999999999</v>
      </c>
      <c r="G38" s="38">
        <v>1.05</v>
      </c>
      <c r="H38" s="32">
        <f t="shared" si="0"/>
        <v>151.20000000000002</v>
      </c>
      <c r="I38" s="37">
        <f t="shared" si="1"/>
        <v>0</v>
      </c>
      <c r="J38" s="32">
        <f t="shared" si="2"/>
        <v>0</v>
      </c>
      <c r="K38" s="95"/>
    </row>
    <row r="39" spans="1:11" s="36" customFormat="1" ht="69" customHeight="1" x14ac:dyDescent="0.2">
      <c r="A39" s="30" t="s">
        <v>191</v>
      </c>
      <c r="B39" s="30" t="s">
        <v>192</v>
      </c>
      <c r="C39" s="37"/>
      <c r="D39" s="30">
        <v>72</v>
      </c>
      <c r="E39" s="44"/>
      <c r="F39" s="38">
        <v>1.85</v>
      </c>
      <c r="G39" s="38">
        <v>1.75</v>
      </c>
      <c r="H39" s="32">
        <f t="shared" si="0"/>
        <v>126</v>
      </c>
      <c r="I39" s="37">
        <f t="shared" si="1"/>
        <v>0</v>
      </c>
      <c r="J39" s="32">
        <f t="shared" si="2"/>
        <v>0</v>
      </c>
      <c r="K39" s="30"/>
    </row>
    <row r="40" spans="1:11" ht="69" customHeight="1" x14ac:dyDescent="0.2">
      <c r="A40" s="30" t="s">
        <v>195</v>
      </c>
      <c r="B40" s="30" t="s">
        <v>198</v>
      </c>
      <c r="C40" s="30" t="s">
        <v>581</v>
      </c>
      <c r="D40" s="30">
        <v>144</v>
      </c>
      <c r="E40" s="44"/>
      <c r="F40" s="38">
        <v>0.75</v>
      </c>
      <c r="G40" s="38">
        <v>0.65</v>
      </c>
      <c r="H40" s="32">
        <f t="shared" si="0"/>
        <v>93.600000000000009</v>
      </c>
      <c r="I40" s="37">
        <f t="shared" si="1"/>
        <v>0</v>
      </c>
      <c r="J40" s="32">
        <f t="shared" si="2"/>
        <v>0</v>
      </c>
      <c r="K40" s="95" t="e" vm="71">
        <v>#VALUE!</v>
      </c>
    </row>
    <row r="41" spans="1:11" ht="69" customHeight="1" x14ac:dyDescent="0.2">
      <c r="A41" s="30" t="s">
        <v>194</v>
      </c>
      <c r="B41" s="30" t="s">
        <v>197</v>
      </c>
      <c r="C41" s="30" t="s">
        <v>582</v>
      </c>
      <c r="D41" s="30">
        <v>144</v>
      </c>
      <c r="E41" s="44"/>
      <c r="F41" s="38">
        <v>0.85</v>
      </c>
      <c r="G41" s="38">
        <v>0.75</v>
      </c>
      <c r="H41" s="32">
        <f t="shared" si="0"/>
        <v>108</v>
      </c>
      <c r="I41" s="37">
        <f t="shared" si="1"/>
        <v>0</v>
      </c>
      <c r="J41" s="32">
        <f t="shared" si="2"/>
        <v>0</v>
      </c>
      <c r="K41" s="95"/>
    </row>
    <row r="42" spans="1:11" ht="69" customHeight="1" x14ac:dyDescent="0.2">
      <c r="A42" s="30" t="s">
        <v>193</v>
      </c>
      <c r="B42" s="30" t="s">
        <v>196</v>
      </c>
      <c r="C42" s="30" t="s">
        <v>583</v>
      </c>
      <c r="D42" s="30">
        <v>144</v>
      </c>
      <c r="E42" s="44"/>
      <c r="F42" s="38">
        <v>1.1499999999999999</v>
      </c>
      <c r="G42" s="38">
        <v>1.05</v>
      </c>
      <c r="H42" s="32">
        <f t="shared" si="0"/>
        <v>151.20000000000002</v>
      </c>
      <c r="I42" s="37">
        <f t="shared" si="1"/>
        <v>0</v>
      </c>
      <c r="J42" s="32">
        <f t="shared" si="2"/>
        <v>0</v>
      </c>
      <c r="K42" s="95"/>
    </row>
    <row r="43" spans="1:11" ht="69" customHeight="1" x14ac:dyDescent="0.2">
      <c r="A43" s="30" t="s">
        <v>202</v>
      </c>
      <c r="B43" s="30" t="s">
        <v>206</v>
      </c>
      <c r="C43" s="30" t="s">
        <v>584</v>
      </c>
      <c r="D43" s="30">
        <v>144</v>
      </c>
      <c r="E43" s="44"/>
      <c r="F43" s="38">
        <v>0.65</v>
      </c>
      <c r="G43" s="38">
        <v>0.55000000000000004</v>
      </c>
      <c r="H43" s="32">
        <f t="shared" si="0"/>
        <v>79.2</v>
      </c>
      <c r="I43" s="37">
        <f t="shared" si="1"/>
        <v>0</v>
      </c>
      <c r="J43" s="32">
        <f t="shared" si="2"/>
        <v>0</v>
      </c>
      <c r="K43" s="95" t="e" vm="72">
        <v>#VALUE!</v>
      </c>
    </row>
    <row r="44" spans="1:11" ht="69" customHeight="1" x14ac:dyDescent="0.2">
      <c r="A44" s="30" t="s">
        <v>201</v>
      </c>
      <c r="B44" s="30" t="s">
        <v>205</v>
      </c>
      <c r="C44" s="30" t="s">
        <v>585</v>
      </c>
      <c r="D44" s="30">
        <v>144</v>
      </c>
      <c r="E44" s="44"/>
      <c r="F44" s="38">
        <v>0.75</v>
      </c>
      <c r="G44" s="38">
        <v>0.65</v>
      </c>
      <c r="H44" s="32">
        <f t="shared" si="0"/>
        <v>93.600000000000009</v>
      </c>
      <c r="I44" s="37">
        <f t="shared" si="1"/>
        <v>0</v>
      </c>
      <c r="J44" s="32">
        <f t="shared" si="2"/>
        <v>0</v>
      </c>
      <c r="K44" s="95"/>
    </row>
    <row r="45" spans="1:11" ht="69" customHeight="1" x14ac:dyDescent="0.2">
      <c r="A45" s="30" t="s">
        <v>200</v>
      </c>
      <c r="B45" s="30" t="s">
        <v>204</v>
      </c>
      <c r="C45" s="30" t="s">
        <v>586</v>
      </c>
      <c r="D45" s="30">
        <v>144</v>
      </c>
      <c r="E45" s="44"/>
      <c r="F45" s="38">
        <v>0.85</v>
      </c>
      <c r="G45" s="38">
        <v>0.75</v>
      </c>
      <c r="H45" s="32">
        <f t="shared" si="0"/>
        <v>108</v>
      </c>
      <c r="I45" s="37">
        <f t="shared" si="1"/>
        <v>0</v>
      </c>
      <c r="J45" s="32">
        <f t="shared" si="2"/>
        <v>0</v>
      </c>
      <c r="K45" s="95"/>
    </row>
    <row r="46" spans="1:11" ht="69" customHeight="1" x14ac:dyDescent="0.2">
      <c r="A46" s="30" t="s">
        <v>199</v>
      </c>
      <c r="B46" s="30" t="s">
        <v>203</v>
      </c>
      <c r="C46" s="30" t="s">
        <v>587</v>
      </c>
      <c r="D46" s="30">
        <v>144</v>
      </c>
      <c r="E46" s="44"/>
      <c r="F46" s="38">
        <v>1.1499999999999999</v>
      </c>
      <c r="G46" s="38">
        <v>1.05</v>
      </c>
      <c r="H46" s="32">
        <f t="shared" si="0"/>
        <v>151.20000000000002</v>
      </c>
      <c r="I46" s="37">
        <f t="shared" si="1"/>
        <v>0</v>
      </c>
      <c r="J46" s="32">
        <f t="shared" si="2"/>
        <v>0</v>
      </c>
      <c r="K46" s="95"/>
    </row>
    <row r="47" spans="1:11" ht="69" customHeight="1" x14ac:dyDescent="0.2">
      <c r="A47" s="30" t="s">
        <v>210</v>
      </c>
      <c r="B47" s="30" t="s">
        <v>214</v>
      </c>
      <c r="C47" s="30" t="s">
        <v>588</v>
      </c>
      <c r="D47" s="30">
        <v>144</v>
      </c>
      <c r="E47" s="44"/>
      <c r="F47" s="38">
        <v>0.65</v>
      </c>
      <c r="G47" s="38">
        <v>0.55000000000000004</v>
      </c>
      <c r="H47" s="32">
        <f t="shared" si="0"/>
        <v>79.2</v>
      </c>
      <c r="I47" s="37">
        <f t="shared" si="1"/>
        <v>0</v>
      </c>
      <c r="J47" s="32">
        <f t="shared" si="2"/>
        <v>0</v>
      </c>
      <c r="K47" s="95" t="e" vm="73">
        <v>#VALUE!</v>
      </c>
    </row>
    <row r="48" spans="1:11" ht="69" customHeight="1" x14ac:dyDescent="0.2">
      <c r="A48" s="30" t="s">
        <v>209</v>
      </c>
      <c r="B48" s="30" t="s">
        <v>213</v>
      </c>
      <c r="C48" s="30" t="s">
        <v>589</v>
      </c>
      <c r="D48" s="30">
        <v>144</v>
      </c>
      <c r="E48" s="44"/>
      <c r="F48" s="38">
        <v>0.75</v>
      </c>
      <c r="G48" s="38">
        <v>0.65</v>
      </c>
      <c r="H48" s="32">
        <f t="shared" si="0"/>
        <v>93.600000000000009</v>
      </c>
      <c r="I48" s="37">
        <f t="shared" si="1"/>
        <v>0</v>
      </c>
      <c r="J48" s="32">
        <f t="shared" si="2"/>
        <v>0</v>
      </c>
      <c r="K48" s="95"/>
    </row>
    <row r="49" spans="1:11" ht="69" customHeight="1" x14ac:dyDescent="0.2">
      <c r="A49" s="30" t="s">
        <v>208</v>
      </c>
      <c r="B49" s="30" t="s">
        <v>212</v>
      </c>
      <c r="C49" s="30" t="s">
        <v>590</v>
      </c>
      <c r="D49" s="30">
        <v>144</v>
      </c>
      <c r="E49" s="44"/>
      <c r="F49" s="38">
        <v>0.85</v>
      </c>
      <c r="G49" s="38">
        <v>0.75</v>
      </c>
      <c r="H49" s="32">
        <f t="shared" si="0"/>
        <v>108</v>
      </c>
      <c r="I49" s="37">
        <f t="shared" si="1"/>
        <v>0</v>
      </c>
      <c r="J49" s="32">
        <f t="shared" si="2"/>
        <v>0</v>
      </c>
      <c r="K49" s="95"/>
    </row>
    <row r="50" spans="1:11" ht="69" customHeight="1" x14ac:dyDescent="0.2">
      <c r="A50" s="30" t="s">
        <v>207</v>
      </c>
      <c r="B50" s="30" t="s">
        <v>211</v>
      </c>
      <c r="C50" s="30" t="s">
        <v>591</v>
      </c>
      <c r="D50" s="30">
        <v>144</v>
      </c>
      <c r="E50" s="44"/>
      <c r="F50" s="38">
        <v>1.1499999999999999</v>
      </c>
      <c r="G50" s="38">
        <v>1.05</v>
      </c>
      <c r="H50" s="32">
        <f t="shared" si="0"/>
        <v>151.20000000000002</v>
      </c>
      <c r="I50" s="37">
        <f t="shared" si="1"/>
        <v>0</v>
      </c>
      <c r="J50" s="32">
        <f t="shared" si="2"/>
        <v>0</v>
      </c>
      <c r="K50" s="95"/>
    </row>
    <row r="51" spans="1:11" ht="69" customHeight="1" x14ac:dyDescent="0.2">
      <c r="A51" s="30" t="s">
        <v>215</v>
      </c>
      <c r="B51" s="30" t="s">
        <v>216</v>
      </c>
      <c r="C51" s="30" t="s">
        <v>592</v>
      </c>
      <c r="D51" s="30">
        <v>96</v>
      </c>
      <c r="E51" s="44"/>
      <c r="F51" s="38">
        <v>1.85</v>
      </c>
      <c r="G51" s="38">
        <v>1.75</v>
      </c>
      <c r="H51" s="32">
        <f t="shared" si="0"/>
        <v>168</v>
      </c>
      <c r="I51" s="37">
        <f t="shared" si="1"/>
        <v>0</v>
      </c>
      <c r="J51" s="32">
        <f t="shared" si="2"/>
        <v>0</v>
      </c>
      <c r="K51" s="30"/>
    </row>
    <row r="52" spans="1:11" ht="69" customHeight="1" x14ac:dyDescent="0.2">
      <c r="A52" s="30" t="s">
        <v>220</v>
      </c>
      <c r="B52" s="30" t="s">
        <v>224</v>
      </c>
      <c r="C52" s="30" t="s">
        <v>593</v>
      </c>
      <c r="D52" s="30">
        <v>144</v>
      </c>
      <c r="E52" s="44"/>
      <c r="F52" s="38">
        <v>0.45</v>
      </c>
      <c r="G52" s="38">
        <v>0.4</v>
      </c>
      <c r="H52" s="32">
        <f t="shared" si="0"/>
        <v>57.6</v>
      </c>
      <c r="I52" s="37">
        <f t="shared" si="1"/>
        <v>0</v>
      </c>
      <c r="J52" s="32">
        <f t="shared" si="2"/>
        <v>0</v>
      </c>
      <c r="K52" s="95" t="e" vm="74">
        <v>#VALUE!</v>
      </c>
    </row>
    <row r="53" spans="1:11" ht="69" customHeight="1" x14ac:dyDescent="0.2">
      <c r="A53" s="30" t="s">
        <v>219</v>
      </c>
      <c r="B53" s="30" t="s">
        <v>223</v>
      </c>
      <c r="C53" s="30" t="s">
        <v>594</v>
      </c>
      <c r="D53" s="30">
        <v>144</v>
      </c>
      <c r="E53" s="44"/>
      <c r="F53" s="38">
        <v>0.75</v>
      </c>
      <c r="G53" s="38">
        <v>0.65</v>
      </c>
      <c r="H53" s="32">
        <f t="shared" si="0"/>
        <v>93.600000000000009</v>
      </c>
      <c r="I53" s="37">
        <f t="shared" si="1"/>
        <v>0</v>
      </c>
      <c r="J53" s="32">
        <f t="shared" si="2"/>
        <v>0</v>
      </c>
      <c r="K53" s="95"/>
    </row>
    <row r="54" spans="1:11" ht="69" customHeight="1" x14ac:dyDescent="0.2">
      <c r="A54" s="30" t="s">
        <v>218</v>
      </c>
      <c r="B54" s="30" t="s">
        <v>222</v>
      </c>
      <c r="C54" s="30" t="s">
        <v>595</v>
      </c>
      <c r="D54" s="30">
        <v>144</v>
      </c>
      <c r="E54" s="44"/>
      <c r="F54" s="38">
        <v>0.85</v>
      </c>
      <c r="G54" s="38">
        <v>0.75</v>
      </c>
      <c r="H54" s="32">
        <f t="shared" si="0"/>
        <v>108</v>
      </c>
      <c r="I54" s="37">
        <f t="shared" si="1"/>
        <v>0</v>
      </c>
      <c r="J54" s="32">
        <f t="shared" si="2"/>
        <v>0</v>
      </c>
      <c r="K54" s="95"/>
    </row>
    <row r="55" spans="1:11" ht="69" customHeight="1" x14ac:dyDescent="0.2">
      <c r="A55" s="30" t="s">
        <v>217</v>
      </c>
      <c r="B55" s="30" t="s">
        <v>221</v>
      </c>
      <c r="C55" s="30" t="s">
        <v>596</v>
      </c>
      <c r="D55" s="30">
        <v>144</v>
      </c>
      <c r="E55" s="44"/>
      <c r="F55" s="38">
        <v>1.1499999999999999</v>
      </c>
      <c r="G55" s="38">
        <v>1.05</v>
      </c>
      <c r="H55" s="32">
        <f t="shared" si="0"/>
        <v>151.20000000000002</v>
      </c>
      <c r="I55" s="37">
        <f t="shared" si="1"/>
        <v>0</v>
      </c>
      <c r="J55" s="32">
        <f t="shared" si="2"/>
        <v>0</v>
      </c>
      <c r="K55" s="95"/>
    </row>
    <row r="56" spans="1:11" ht="69" customHeight="1" x14ac:dyDescent="0.2">
      <c r="A56" s="30" t="s">
        <v>225</v>
      </c>
      <c r="B56" s="30" t="s">
        <v>226</v>
      </c>
      <c r="C56" s="30" t="s">
        <v>597</v>
      </c>
      <c r="D56" s="30">
        <v>72</v>
      </c>
      <c r="E56" s="44"/>
      <c r="F56" s="38">
        <v>1.85</v>
      </c>
      <c r="G56" s="38">
        <v>1.75</v>
      </c>
      <c r="H56" s="32">
        <f t="shared" si="0"/>
        <v>126</v>
      </c>
      <c r="I56" s="37">
        <f t="shared" si="1"/>
        <v>0</v>
      </c>
      <c r="J56" s="32">
        <f t="shared" si="2"/>
        <v>0</v>
      </c>
      <c r="K56" s="30"/>
    </row>
    <row r="57" spans="1:11" ht="69" customHeight="1" x14ac:dyDescent="0.2">
      <c r="A57" s="30" t="s">
        <v>230</v>
      </c>
      <c r="B57" s="30" t="s">
        <v>234</v>
      </c>
      <c r="C57" s="30" t="s">
        <v>598</v>
      </c>
      <c r="D57" s="30">
        <v>144</v>
      </c>
      <c r="E57" s="44"/>
      <c r="F57" s="38">
        <v>0.45</v>
      </c>
      <c r="G57" s="38">
        <v>0.4</v>
      </c>
      <c r="H57" s="32">
        <f t="shared" si="0"/>
        <v>57.6</v>
      </c>
      <c r="I57" s="37">
        <f t="shared" si="1"/>
        <v>0</v>
      </c>
      <c r="J57" s="32">
        <f t="shared" si="2"/>
        <v>0</v>
      </c>
      <c r="K57" s="95" t="e" vm="75">
        <v>#VALUE!</v>
      </c>
    </row>
    <row r="58" spans="1:11" ht="69" customHeight="1" x14ac:dyDescent="0.2">
      <c r="A58" s="30" t="s">
        <v>229</v>
      </c>
      <c r="B58" s="30" t="s">
        <v>233</v>
      </c>
      <c r="C58" s="30" t="s">
        <v>599</v>
      </c>
      <c r="D58" s="30">
        <v>144</v>
      </c>
      <c r="E58" s="44"/>
      <c r="F58" s="38">
        <v>0.75</v>
      </c>
      <c r="G58" s="38">
        <v>0.65</v>
      </c>
      <c r="H58" s="32">
        <f t="shared" si="0"/>
        <v>93.600000000000009</v>
      </c>
      <c r="I58" s="37">
        <f t="shared" si="1"/>
        <v>0</v>
      </c>
      <c r="J58" s="32">
        <f t="shared" si="2"/>
        <v>0</v>
      </c>
      <c r="K58" s="95"/>
    </row>
    <row r="59" spans="1:11" ht="69" customHeight="1" x14ac:dyDescent="0.2">
      <c r="A59" s="30" t="s">
        <v>228</v>
      </c>
      <c r="B59" s="30" t="s">
        <v>232</v>
      </c>
      <c r="C59" s="30" t="s">
        <v>600</v>
      </c>
      <c r="D59" s="30">
        <v>144</v>
      </c>
      <c r="E59" s="44"/>
      <c r="F59" s="38">
        <v>0.85</v>
      </c>
      <c r="G59" s="38">
        <v>0.75</v>
      </c>
      <c r="H59" s="32">
        <f t="shared" si="0"/>
        <v>108</v>
      </c>
      <c r="I59" s="37">
        <f t="shared" si="1"/>
        <v>0</v>
      </c>
      <c r="J59" s="32">
        <f t="shared" si="2"/>
        <v>0</v>
      </c>
      <c r="K59" s="95"/>
    </row>
    <row r="60" spans="1:11" ht="69" customHeight="1" x14ac:dyDescent="0.2">
      <c r="A60" s="30" t="s">
        <v>227</v>
      </c>
      <c r="B60" s="30" t="s">
        <v>231</v>
      </c>
      <c r="C60" s="30" t="s">
        <v>601</v>
      </c>
      <c r="D60" s="30">
        <v>144</v>
      </c>
      <c r="E60" s="44"/>
      <c r="F60" s="38">
        <v>1.1499999999999999</v>
      </c>
      <c r="G60" s="38">
        <v>1.05</v>
      </c>
      <c r="H60" s="32">
        <f t="shared" si="0"/>
        <v>151.20000000000002</v>
      </c>
      <c r="I60" s="37">
        <f t="shared" si="1"/>
        <v>0</v>
      </c>
      <c r="J60" s="32">
        <f t="shared" si="2"/>
        <v>0</v>
      </c>
      <c r="K60" s="95"/>
    </row>
    <row r="61" spans="1:11" ht="69" customHeight="1" x14ac:dyDescent="0.2">
      <c r="A61" s="30" t="s">
        <v>235</v>
      </c>
      <c r="B61" s="30" t="s">
        <v>236</v>
      </c>
      <c r="C61" s="30" t="s">
        <v>602</v>
      </c>
      <c r="D61" s="30">
        <v>96</v>
      </c>
      <c r="E61" s="44"/>
      <c r="F61" s="38">
        <v>1.85</v>
      </c>
      <c r="G61" s="38">
        <v>1.75</v>
      </c>
      <c r="H61" s="32">
        <f t="shared" si="0"/>
        <v>168</v>
      </c>
      <c r="I61" s="37">
        <f t="shared" si="1"/>
        <v>0</v>
      </c>
      <c r="J61" s="32">
        <f t="shared" si="2"/>
        <v>0</v>
      </c>
      <c r="K61" s="30"/>
    </row>
    <row r="62" spans="1:11" ht="69" customHeight="1" x14ac:dyDescent="0.2">
      <c r="A62" s="30" t="s">
        <v>240</v>
      </c>
      <c r="B62" s="30" t="s">
        <v>244</v>
      </c>
      <c r="C62" s="30" t="s">
        <v>603</v>
      </c>
      <c r="D62" s="30">
        <v>144</v>
      </c>
      <c r="E62" s="44"/>
      <c r="F62" s="38">
        <v>0.45</v>
      </c>
      <c r="G62" s="38">
        <v>0.4</v>
      </c>
      <c r="H62" s="32">
        <f t="shared" si="0"/>
        <v>57.6</v>
      </c>
      <c r="I62" s="37">
        <f t="shared" si="1"/>
        <v>0</v>
      </c>
      <c r="J62" s="32">
        <f t="shared" si="2"/>
        <v>0</v>
      </c>
      <c r="K62" s="95" t="e" vm="76">
        <v>#VALUE!</v>
      </c>
    </row>
    <row r="63" spans="1:11" ht="69" customHeight="1" x14ac:dyDescent="0.2">
      <c r="A63" s="30" t="s">
        <v>239</v>
      </c>
      <c r="B63" s="30" t="s">
        <v>243</v>
      </c>
      <c r="C63" s="30" t="s">
        <v>604</v>
      </c>
      <c r="D63" s="30">
        <v>144</v>
      </c>
      <c r="E63" s="44"/>
      <c r="F63" s="38">
        <v>0.75</v>
      </c>
      <c r="G63" s="38">
        <v>0.65</v>
      </c>
      <c r="H63" s="32">
        <f t="shared" si="0"/>
        <v>93.600000000000009</v>
      </c>
      <c r="I63" s="37">
        <f t="shared" si="1"/>
        <v>0</v>
      </c>
      <c r="J63" s="32">
        <f t="shared" si="2"/>
        <v>0</v>
      </c>
      <c r="K63" s="95"/>
    </row>
    <row r="64" spans="1:11" ht="69" customHeight="1" x14ac:dyDescent="0.2">
      <c r="A64" s="30" t="s">
        <v>238</v>
      </c>
      <c r="B64" s="30" t="s">
        <v>242</v>
      </c>
      <c r="C64" s="30" t="s">
        <v>605</v>
      </c>
      <c r="D64" s="30">
        <v>144</v>
      </c>
      <c r="E64" s="44"/>
      <c r="F64" s="38">
        <v>0.85</v>
      </c>
      <c r="G64" s="38">
        <v>0.75</v>
      </c>
      <c r="H64" s="32">
        <f t="shared" si="0"/>
        <v>108</v>
      </c>
      <c r="I64" s="37">
        <f t="shared" si="1"/>
        <v>0</v>
      </c>
      <c r="J64" s="32">
        <f t="shared" si="2"/>
        <v>0</v>
      </c>
      <c r="K64" s="95"/>
    </row>
    <row r="65" spans="1:11" ht="69" customHeight="1" x14ac:dyDescent="0.2">
      <c r="A65" s="30" t="s">
        <v>237</v>
      </c>
      <c r="B65" s="30" t="s">
        <v>241</v>
      </c>
      <c r="C65" s="30" t="s">
        <v>606</v>
      </c>
      <c r="D65" s="30">
        <v>144</v>
      </c>
      <c r="E65" s="44"/>
      <c r="F65" s="38">
        <v>1.1499999999999999</v>
      </c>
      <c r="G65" s="38">
        <v>1.05</v>
      </c>
      <c r="H65" s="32">
        <f t="shared" si="0"/>
        <v>151.20000000000002</v>
      </c>
      <c r="I65" s="37">
        <f t="shared" si="1"/>
        <v>0</v>
      </c>
      <c r="J65" s="32">
        <f t="shared" si="2"/>
        <v>0</v>
      </c>
      <c r="K65" s="95"/>
    </row>
    <row r="66" spans="1:11" ht="69" customHeight="1" x14ac:dyDescent="0.2">
      <c r="A66" s="30" t="s">
        <v>245</v>
      </c>
      <c r="B66" s="30" t="s">
        <v>246</v>
      </c>
      <c r="C66" s="30" t="s">
        <v>607</v>
      </c>
      <c r="D66" s="30">
        <v>96</v>
      </c>
      <c r="E66" s="44"/>
      <c r="F66" s="38">
        <v>1.85</v>
      </c>
      <c r="G66" s="38">
        <v>1.75</v>
      </c>
      <c r="H66" s="32">
        <f t="shared" si="0"/>
        <v>168</v>
      </c>
      <c r="I66" s="37">
        <f t="shared" si="1"/>
        <v>0</v>
      </c>
      <c r="J66" s="32">
        <f t="shared" si="2"/>
        <v>0</v>
      </c>
      <c r="K66" s="30"/>
    </row>
    <row r="67" spans="1:11" ht="69" customHeight="1" x14ac:dyDescent="0.2">
      <c r="A67" s="30" t="s">
        <v>249</v>
      </c>
      <c r="B67" s="30" t="s">
        <v>252</v>
      </c>
      <c r="C67" s="30" t="s">
        <v>608</v>
      </c>
      <c r="D67" s="30">
        <v>144</v>
      </c>
      <c r="E67" s="44"/>
      <c r="F67" s="38">
        <v>0.75</v>
      </c>
      <c r="G67" s="38">
        <v>0.65</v>
      </c>
      <c r="H67" s="32">
        <f t="shared" si="0"/>
        <v>93.600000000000009</v>
      </c>
      <c r="I67" s="37">
        <f t="shared" si="1"/>
        <v>0</v>
      </c>
      <c r="J67" s="32">
        <f t="shared" si="2"/>
        <v>0</v>
      </c>
      <c r="K67" s="95" t="e" vm="77">
        <v>#VALUE!</v>
      </c>
    </row>
    <row r="68" spans="1:11" ht="69" customHeight="1" x14ac:dyDescent="0.2">
      <c r="A68" s="30" t="s">
        <v>248</v>
      </c>
      <c r="B68" s="30" t="s">
        <v>251</v>
      </c>
      <c r="C68" s="30" t="s">
        <v>609</v>
      </c>
      <c r="D68" s="30">
        <v>144</v>
      </c>
      <c r="E68" s="44"/>
      <c r="F68" s="38">
        <v>0.85</v>
      </c>
      <c r="G68" s="38">
        <v>0.75</v>
      </c>
      <c r="H68" s="32">
        <f t="shared" ref="H68:H69" si="3">D68*G68</f>
        <v>108</v>
      </c>
      <c r="I68" s="37">
        <f t="shared" ref="I68:I69" si="4">D68*E68</f>
        <v>0</v>
      </c>
      <c r="J68" s="32">
        <f t="shared" ref="J68:J69" si="5">E68*H68</f>
        <v>0</v>
      </c>
      <c r="K68" s="95"/>
    </row>
    <row r="69" spans="1:11" ht="69" customHeight="1" x14ac:dyDescent="0.2">
      <c r="A69" s="30" t="s">
        <v>247</v>
      </c>
      <c r="B69" s="30" t="s">
        <v>250</v>
      </c>
      <c r="C69" s="30" t="s">
        <v>610</v>
      </c>
      <c r="D69" s="30">
        <v>144</v>
      </c>
      <c r="E69" s="44"/>
      <c r="F69" s="38">
        <v>1.1499999999999999</v>
      </c>
      <c r="G69" s="38">
        <v>1.05</v>
      </c>
      <c r="H69" s="32">
        <f t="shared" si="3"/>
        <v>151.20000000000002</v>
      </c>
      <c r="I69" s="37">
        <f t="shared" si="4"/>
        <v>0</v>
      </c>
      <c r="J69" s="32">
        <f t="shared" si="5"/>
        <v>0</v>
      </c>
      <c r="K69" s="95"/>
    </row>
    <row r="70" spans="1:11" x14ac:dyDescent="0.2">
      <c r="E70">
        <f>SUM(E3:E69)</f>
        <v>0</v>
      </c>
      <c r="I70" s="43">
        <f>SUM(I3:I69)</f>
        <v>0</v>
      </c>
      <c r="J70" s="35">
        <f>SUM(J3:J69)</f>
        <v>0</v>
      </c>
    </row>
  </sheetData>
  <mergeCells count="16">
    <mergeCell ref="K31:K33"/>
    <mergeCell ref="A1:K1"/>
    <mergeCell ref="K3:K5"/>
    <mergeCell ref="K7:K10"/>
    <mergeCell ref="K12:K15"/>
    <mergeCell ref="K17:K20"/>
    <mergeCell ref="K22:K25"/>
    <mergeCell ref="K27:K29"/>
    <mergeCell ref="K52:K55"/>
    <mergeCell ref="K57:K60"/>
    <mergeCell ref="K62:K65"/>
    <mergeCell ref="K67:K69"/>
    <mergeCell ref="K35:K38"/>
    <mergeCell ref="K40:K42"/>
    <mergeCell ref="K43:K46"/>
    <mergeCell ref="K47:K50"/>
  </mergeCells>
  <pageMargins left="0.7" right="0.7" top="0.75" bottom="0.75" header="0.3" footer="0.3"/>
</worksheet>
</file>

<file path=xl/worksheets/sheet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75B85166-1816-4F95-B124-7CAFD9166535}">
  <dimension ref="A1:K19"/>
  <sheetViews>
    <sheetView workbookViewId="0">
      <selection activeCell="H11" sqref="H11:H12"/>
    </sheetView>
  </sheetViews>
  <sheetFormatPr defaultRowHeight="11.25" x14ac:dyDescent="0.2"/>
  <cols>
    <col min="1" max="1" width="10.6640625" bestFit="1" customWidth="1"/>
    <col min="2" max="2" width="54.33203125" bestFit="1" customWidth="1"/>
    <col min="3" max="3" width="15.83203125" bestFit="1" customWidth="1"/>
    <col min="4" max="4" width="18.1640625" bestFit="1" customWidth="1"/>
    <col min="5" max="5" width="43.1640625" bestFit="1" customWidth="1"/>
    <col min="6" max="6" width="18.6640625" style="34" bestFit="1" customWidth="1"/>
    <col min="7" max="7" width="19" style="35" bestFit="1" customWidth="1"/>
    <col min="8" max="8" width="24.5" style="35" bestFit="1" customWidth="1"/>
    <col min="9" max="9" width="24.5" style="43" customWidth="1"/>
    <col min="10" max="10" width="24.5" style="35" customWidth="1"/>
    <col min="11" max="11" width="16" customWidth="1"/>
  </cols>
  <sheetData>
    <row r="1" spans="1:11" ht="26.25" x14ac:dyDescent="0.2">
      <c r="A1" s="94" t="s">
        <v>371</v>
      </c>
      <c r="B1" s="94"/>
      <c r="C1" s="94"/>
      <c r="D1" s="94"/>
      <c r="E1" s="94"/>
      <c r="F1" s="94"/>
      <c r="G1" s="94"/>
      <c r="H1" s="94"/>
      <c r="I1" s="94"/>
      <c r="J1" s="94"/>
      <c r="K1" s="94"/>
    </row>
    <row r="2" spans="1:11" ht="18.75" x14ac:dyDescent="0.2">
      <c r="A2" s="22" t="s">
        <v>23</v>
      </c>
      <c r="B2" s="23" t="s">
        <v>24</v>
      </c>
      <c r="C2" s="24" t="s">
        <v>25</v>
      </c>
      <c r="D2" s="25" t="s">
        <v>26</v>
      </c>
      <c r="E2" s="26" t="s">
        <v>27</v>
      </c>
      <c r="F2" s="27" t="s">
        <v>28</v>
      </c>
      <c r="G2" s="28" t="s">
        <v>29</v>
      </c>
      <c r="H2" s="28" t="s">
        <v>966</v>
      </c>
      <c r="I2" s="41" t="s">
        <v>967</v>
      </c>
      <c r="J2" s="28" t="s">
        <v>968</v>
      </c>
      <c r="K2" s="29" t="s">
        <v>30</v>
      </c>
    </row>
    <row r="3" spans="1:11" ht="69" customHeight="1" x14ac:dyDescent="0.2">
      <c r="A3" s="30" t="s">
        <v>279</v>
      </c>
      <c r="B3" s="30" t="s">
        <v>283</v>
      </c>
      <c r="C3" s="30" t="s">
        <v>513</v>
      </c>
      <c r="D3" s="30">
        <v>48</v>
      </c>
      <c r="E3" s="44"/>
      <c r="F3" s="31">
        <v>0.8</v>
      </c>
      <c r="G3" s="31">
        <v>0.75</v>
      </c>
      <c r="H3" s="31">
        <f>D3*G3</f>
        <v>36</v>
      </c>
      <c r="I3" s="42">
        <f>D3*E3</f>
        <v>0</v>
      </c>
      <c r="J3" s="31">
        <f>E3*H3</f>
        <v>0</v>
      </c>
      <c r="K3" s="30" t="e" vm="78">
        <v>#VALUE!</v>
      </c>
    </row>
    <row r="4" spans="1:11" ht="69" customHeight="1" x14ac:dyDescent="0.2">
      <c r="A4" s="30" t="s">
        <v>280</v>
      </c>
      <c r="B4" s="30" t="s">
        <v>284</v>
      </c>
      <c r="C4" s="30" t="s">
        <v>514</v>
      </c>
      <c r="D4" s="30">
        <v>48</v>
      </c>
      <c r="E4" s="44"/>
      <c r="F4" s="31">
        <v>0.8</v>
      </c>
      <c r="G4" s="31">
        <v>0.75</v>
      </c>
      <c r="H4" s="31">
        <f t="shared" ref="H4:H18" si="0">D4*G4</f>
        <v>36</v>
      </c>
      <c r="I4" s="42">
        <f t="shared" ref="I4:I18" si="1">D4*E4</f>
        <v>0</v>
      </c>
      <c r="J4" s="31">
        <f t="shared" ref="J4:J18" si="2">E4*H4</f>
        <v>0</v>
      </c>
      <c r="K4" s="30" t="e" vm="79">
        <v>#VALUE!</v>
      </c>
    </row>
    <row r="5" spans="1:11" ht="69" customHeight="1" x14ac:dyDescent="0.2">
      <c r="A5" s="30" t="s">
        <v>281</v>
      </c>
      <c r="B5" s="30" t="s">
        <v>285</v>
      </c>
      <c r="C5" s="30" t="s">
        <v>515</v>
      </c>
      <c r="D5" s="30">
        <v>48</v>
      </c>
      <c r="E5" s="44"/>
      <c r="F5" s="31">
        <v>0.8</v>
      </c>
      <c r="G5" s="31">
        <v>0.75</v>
      </c>
      <c r="H5" s="31">
        <f t="shared" si="0"/>
        <v>36</v>
      </c>
      <c r="I5" s="42">
        <f t="shared" si="1"/>
        <v>0</v>
      </c>
      <c r="J5" s="31">
        <f t="shared" si="2"/>
        <v>0</v>
      </c>
      <c r="K5" s="30" t="e" vm="80">
        <v>#VALUE!</v>
      </c>
    </row>
    <row r="6" spans="1:11" ht="69" customHeight="1" x14ac:dyDescent="0.2">
      <c r="A6" s="30" t="s">
        <v>282</v>
      </c>
      <c r="B6" s="30" t="s">
        <v>286</v>
      </c>
      <c r="C6" s="30" t="s">
        <v>516</v>
      </c>
      <c r="D6" s="30">
        <v>48</v>
      </c>
      <c r="E6" s="44"/>
      <c r="F6" s="31">
        <v>0.8</v>
      </c>
      <c r="G6" s="31">
        <v>0.75</v>
      </c>
      <c r="H6" s="31">
        <f t="shared" si="0"/>
        <v>36</v>
      </c>
      <c r="I6" s="42">
        <f t="shared" si="1"/>
        <v>0</v>
      </c>
      <c r="J6" s="31">
        <f t="shared" si="2"/>
        <v>0</v>
      </c>
      <c r="K6" s="30" t="e" vm="81">
        <v>#VALUE!</v>
      </c>
    </row>
    <row r="7" spans="1:11" ht="69" customHeight="1" x14ac:dyDescent="0.2">
      <c r="A7" s="30" t="s">
        <v>299</v>
      </c>
      <c r="B7" s="30" t="s">
        <v>302</v>
      </c>
      <c r="C7" s="30" t="s">
        <v>517</v>
      </c>
      <c r="D7" s="30">
        <v>48</v>
      </c>
      <c r="E7" s="44"/>
      <c r="F7" s="31">
        <v>0.6</v>
      </c>
      <c r="G7" s="31">
        <v>0.55000000000000004</v>
      </c>
      <c r="H7" s="31">
        <f t="shared" si="0"/>
        <v>26.400000000000002</v>
      </c>
      <c r="I7" s="42">
        <f t="shared" si="1"/>
        <v>0</v>
      </c>
      <c r="J7" s="31">
        <f t="shared" si="2"/>
        <v>0</v>
      </c>
      <c r="K7" s="30" t="e" vm="82">
        <v>#VALUE!</v>
      </c>
    </row>
    <row r="8" spans="1:11" ht="69" customHeight="1" x14ac:dyDescent="0.2">
      <c r="A8" s="30" t="s">
        <v>300</v>
      </c>
      <c r="B8" s="30" t="s">
        <v>303</v>
      </c>
      <c r="C8" s="30" t="s">
        <v>518</v>
      </c>
      <c r="D8" s="30">
        <v>48</v>
      </c>
      <c r="E8" s="44"/>
      <c r="F8" s="31">
        <v>0.6</v>
      </c>
      <c r="G8" s="31">
        <v>0.55000000000000004</v>
      </c>
      <c r="H8" s="31">
        <f t="shared" si="0"/>
        <v>26.400000000000002</v>
      </c>
      <c r="I8" s="42">
        <f t="shared" si="1"/>
        <v>0</v>
      </c>
      <c r="J8" s="31">
        <f t="shared" si="2"/>
        <v>0</v>
      </c>
      <c r="K8" s="30" t="e" vm="83">
        <v>#VALUE!</v>
      </c>
    </row>
    <row r="9" spans="1:11" ht="69" customHeight="1" x14ac:dyDescent="0.2">
      <c r="A9" s="30" t="s">
        <v>301</v>
      </c>
      <c r="B9" s="30" t="s">
        <v>304</v>
      </c>
      <c r="C9" s="30" t="s">
        <v>519</v>
      </c>
      <c r="D9" s="30">
        <v>48</v>
      </c>
      <c r="E9" s="44"/>
      <c r="F9" s="31">
        <v>0.6</v>
      </c>
      <c r="G9" s="31">
        <v>0.55000000000000004</v>
      </c>
      <c r="H9" s="31">
        <f t="shared" si="0"/>
        <v>26.400000000000002</v>
      </c>
      <c r="I9" s="42">
        <f t="shared" si="1"/>
        <v>0</v>
      </c>
      <c r="J9" s="31">
        <f t="shared" si="2"/>
        <v>0</v>
      </c>
      <c r="K9" s="30" t="e" vm="84">
        <v>#VALUE!</v>
      </c>
    </row>
    <row r="10" spans="1:11" ht="69" customHeight="1" x14ac:dyDescent="0.2">
      <c r="A10" s="30" t="s">
        <v>291</v>
      </c>
      <c r="B10" s="30" t="s">
        <v>292</v>
      </c>
      <c r="C10" s="30" t="s">
        <v>520</v>
      </c>
      <c r="D10" s="30">
        <v>48</v>
      </c>
      <c r="E10" s="44"/>
      <c r="F10" s="31">
        <v>0.9</v>
      </c>
      <c r="G10" s="31">
        <v>0.85</v>
      </c>
      <c r="H10" s="31">
        <f t="shared" si="0"/>
        <v>40.799999999999997</v>
      </c>
      <c r="I10" s="42">
        <f t="shared" si="1"/>
        <v>0</v>
      </c>
      <c r="J10" s="31">
        <f t="shared" si="2"/>
        <v>0</v>
      </c>
      <c r="K10" s="30" t="e" vm="85">
        <v>#VALUE!</v>
      </c>
    </row>
    <row r="11" spans="1:11" ht="69" customHeight="1" x14ac:dyDescent="0.2">
      <c r="A11" s="30" t="s">
        <v>287</v>
      </c>
      <c r="B11" s="30" t="s">
        <v>288</v>
      </c>
      <c r="C11" s="30" t="s">
        <v>521</v>
      </c>
      <c r="D11" s="30">
        <v>72</v>
      </c>
      <c r="E11" s="44"/>
      <c r="F11" s="31">
        <v>0.75</v>
      </c>
      <c r="G11" s="31">
        <v>0.71</v>
      </c>
      <c r="H11" s="31">
        <f t="shared" si="0"/>
        <v>51.12</v>
      </c>
      <c r="I11" s="42">
        <f t="shared" si="1"/>
        <v>0</v>
      </c>
      <c r="J11" s="31">
        <f t="shared" si="2"/>
        <v>0</v>
      </c>
      <c r="K11" s="30" t="e" vm="86">
        <v>#VALUE!</v>
      </c>
    </row>
    <row r="12" spans="1:11" ht="69" customHeight="1" x14ac:dyDescent="0.2">
      <c r="A12" s="30" t="s">
        <v>289</v>
      </c>
      <c r="B12" s="30" t="s">
        <v>290</v>
      </c>
      <c r="C12" s="30" t="s">
        <v>522</v>
      </c>
      <c r="D12" s="30">
        <v>72</v>
      </c>
      <c r="E12" s="44"/>
      <c r="F12" s="31">
        <v>0.75</v>
      </c>
      <c r="G12" s="31">
        <v>0.71</v>
      </c>
      <c r="H12" s="31">
        <f t="shared" si="0"/>
        <v>51.12</v>
      </c>
      <c r="I12" s="42">
        <f t="shared" si="1"/>
        <v>0</v>
      </c>
      <c r="J12" s="31">
        <f t="shared" si="2"/>
        <v>0</v>
      </c>
      <c r="K12" s="30" t="e" vm="87">
        <v>#VALUE!</v>
      </c>
    </row>
    <row r="13" spans="1:11" ht="69" customHeight="1" x14ac:dyDescent="0.2">
      <c r="A13" s="30" t="s">
        <v>293</v>
      </c>
      <c r="B13" s="30" t="s">
        <v>294</v>
      </c>
      <c r="C13" s="30" t="s">
        <v>523</v>
      </c>
      <c r="D13" s="30">
        <v>96</v>
      </c>
      <c r="E13" s="44"/>
      <c r="F13" s="31">
        <v>0.7</v>
      </c>
      <c r="G13" s="31">
        <v>0.65</v>
      </c>
      <c r="H13" s="31">
        <f t="shared" si="0"/>
        <v>62.400000000000006</v>
      </c>
      <c r="I13" s="42">
        <f t="shared" si="1"/>
        <v>0</v>
      </c>
      <c r="J13" s="31">
        <f t="shared" si="2"/>
        <v>0</v>
      </c>
      <c r="K13" s="30" t="e" vm="88">
        <v>#VALUE!</v>
      </c>
    </row>
    <row r="14" spans="1:11" ht="69" customHeight="1" x14ac:dyDescent="0.2">
      <c r="A14" s="30" t="s">
        <v>295</v>
      </c>
      <c r="B14" s="30" t="s">
        <v>296</v>
      </c>
      <c r="C14" s="30" t="s">
        <v>524</v>
      </c>
      <c r="D14" s="30">
        <v>24</v>
      </c>
      <c r="E14" s="44"/>
      <c r="F14" s="31">
        <v>3.25</v>
      </c>
      <c r="G14" s="31">
        <v>3</v>
      </c>
      <c r="H14" s="31">
        <f t="shared" si="0"/>
        <v>72</v>
      </c>
      <c r="I14" s="42">
        <f t="shared" si="1"/>
        <v>0</v>
      </c>
      <c r="J14" s="31">
        <f t="shared" si="2"/>
        <v>0</v>
      </c>
      <c r="K14" s="30" t="e" vm="89">
        <v>#VALUE!</v>
      </c>
    </row>
    <row r="15" spans="1:11" ht="69" customHeight="1" x14ac:dyDescent="0.2">
      <c r="A15" s="30" t="s">
        <v>297</v>
      </c>
      <c r="B15" s="30" t="s">
        <v>298</v>
      </c>
      <c r="C15" s="30" t="s">
        <v>525</v>
      </c>
      <c r="D15" s="30">
        <v>24</v>
      </c>
      <c r="E15" s="44"/>
      <c r="F15" s="31">
        <v>4.25</v>
      </c>
      <c r="G15" s="31">
        <v>4</v>
      </c>
      <c r="H15" s="31">
        <f t="shared" si="0"/>
        <v>96</v>
      </c>
      <c r="I15" s="42">
        <f t="shared" si="1"/>
        <v>0</v>
      </c>
      <c r="J15" s="31">
        <f t="shared" si="2"/>
        <v>0</v>
      </c>
      <c r="K15" s="30" t="e" vm="90">
        <v>#VALUE!</v>
      </c>
    </row>
    <row r="16" spans="1:11" ht="69" customHeight="1" x14ac:dyDescent="0.2">
      <c r="A16" s="30" t="s">
        <v>305</v>
      </c>
      <c r="B16" s="30" t="s">
        <v>306</v>
      </c>
      <c r="C16" s="30" t="s">
        <v>526</v>
      </c>
      <c r="D16" s="30">
        <v>24</v>
      </c>
      <c r="E16" s="44"/>
      <c r="F16" s="31">
        <v>2</v>
      </c>
      <c r="G16" s="31">
        <v>1.95</v>
      </c>
      <c r="H16" s="31">
        <f t="shared" si="0"/>
        <v>46.8</v>
      </c>
      <c r="I16" s="42">
        <f t="shared" si="1"/>
        <v>0</v>
      </c>
      <c r="J16" s="31">
        <f t="shared" si="2"/>
        <v>0</v>
      </c>
      <c r="K16" s="30" t="e" vm="91">
        <v>#VALUE!</v>
      </c>
    </row>
    <row r="17" spans="1:11" ht="69" customHeight="1" x14ac:dyDescent="0.2">
      <c r="A17" s="30" t="s">
        <v>307</v>
      </c>
      <c r="B17" s="30" t="s">
        <v>308</v>
      </c>
      <c r="C17" s="30" t="s">
        <v>527</v>
      </c>
      <c r="D17" s="30">
        <v>100</v>
      </c>
      <c r="E17" s="44"/>
      <c r="F17" s="31">
        <v>0.75</v>
      </c>
      <c r="G17" s="31">
        <v>0.69</v>
      </c>
      <c r="H17" s="31">
        <f t="shared" si="0"/>
        <v>69</v>
      </c>
      <c r="I17" s="42">
        <f t="shared" si="1"/>
        <v>0</v>
      </c>
      <c r="J17" s="31">
        <f t="shared" si="2"/>
        <v>0</v>
      </c>
      <c r="K17" s="30" t="e" vm="92">
        <v>#VALUE!</v>
      </c>
    </row>
    <row r="18" spans="1:11" ht="69" customHeight="1" x14ac:dyDescent="0.2">
      <c r="A18" s="30" t="s">
        <v>528</v>
      </c>
      <c r="B18" s="30" t="s">
        <v>529</v>
      </c>
      <c r="C18" s="30" t="s">
        <v>530</v>
      </c>
      <c r="D18" s="30">
        <v>72</v>
      </c>
      <c r="E18" s="44"/>
      <c r="F18" s="31">
        <v>0.75</v>
      </c>
      <c r="G18" s="31">
        <v>0.7</v>
      </c>
      <c r="H18" s="31">
        <f t="shared" si="0"/>
        <v>50.4</v>
      </c>
      <c r="I18" s="42">
        <f t="shared" si="1"/>
        <v>0</v>
      </c>
      <c r="J18" s="31">
        <f t="shared" si="2"/>
        <v>0</v>
      </c>
      <c r="K18" s="30" t="e" vm="93">
        <v>#VALUE!</v>
      </c>
    </row>
    <row r="19" spans="1:11" x14ac:dyDescent="0.2">
      <c r="E19">
        <f>SUM(E3:E18)</f>
        <v>0</v>
      </c>
      <c r="I19" s="43">
        <f>SUM(I3:I18)</f>
        <v>0</v>
      </c>
      <c r="J19" s="35">
        <f>SUM(J3:J18)</f>
        <v>0</v>
      </c>
    </row>
  </sheetData>
  <mergeCells count="1">
    <mergeCell ref="A1:K1"/>
  </mergeCells>
  <pageMargins left="0.7" right="0.7" top="0.75" bottom="0.75" header="0.3" footer="0.3"/>
</worksheet>
</file>

<file path=xl/worksheets/sheet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B15E2084-6BF4-4066-9882-B83F2A7E2718}">
  <dimension ref="A1:K25"/>
  <sheetViews>
    <sheetView workbookViewId="0">
      <selection activeCell="H19" sqref="H19:H24"/>
    </sheetView>
  </sheetViews>
  <sheetFormatPr defaultRowHeight="11.25" x14ac:dyDescent="0.2"/>
  <cols>
    <col min="1" max="1" width="10.6640625" bestFit="1" customWidth="1"/>
    <col min="2" max="2" width="54.33203125" bestFit="1" customWidth="1"/>
    <col min="3" max="3" width="15.83203125" bestFit="1" customWidth="1"/>
    <col min="4" max="4" width="18.1640625" bestFit="1" customWidth="1"/>
    <col min="5" max="5" width="43.1640625" bestFit="1" customWidth="1"/>
    <col min="6" max="6" width="18.6640625" style="34" bestFit="1" customWidth="1"/>
    <col min="7" max="7" width="19" style="35" bestFit="1" customWidth="1"/>
    <col min="8" max="8" width="24.5" style="35" bestFit="1" customWidth="1"/>
    <col min="9" max="9" width="19" style="43" customWidth="1"/>
    <col min="10" max="10" width="19" style="35" customWidth="1"/>
    <col min="11" max="11" width="16" customWidth="1"/>
  </cols>
  <sheetData>
    <row r="1" spans="1:11" ht="26.25" x14ac:dyDescent="0.2">
      <c r="A1" s="94" t="s">
        <v>920</v>
      </c>
      <c r="B1" s="94"/>
      <c r="C1" s="94"/>
      <c r="D1" s="94"/>
      <c r="E1" s="94"/>
      <c r="F1" s="94"/>
      <c r="G1" s="94"/>
      <c r="H1" s="94"/>
      <c r="I1" s="94"/>
      <c r="J1" s="94"/>
      <c r="K1" s="94"/>
    </row>
    <row r="2" spans="1:11" ht="18.75" x14ac:dyDescent="0.2">
      <c r="A2" s="22" t="s">
        <v>23</v>
      </c>
      <c r="B2" s="23" t="s">
        <v>24</v>
      </c>
      <c r="C2" s="24" t="s">
        <v>25</v>
      </c>
      <c r="D2" s="25" t="s">
        <v>26</v>
      </c>
      <c r="E2" s="26" t="s">
        <v>27</v>
      </c>
      <c r="F2" s="27" t="s">
        <v>28</v>
      </c>
      <c r="G2" s="28" t="s">
        <v>29</v>
      </c>
      <c r="H2" s="28" t="s">
        <v>966</v>
      </c>
      <c r="I2" s="41" t="s">
        <v>967</v>
      </c>
      <c r="J2" s="28" t="s">
        <v>968</v>
      </c>
      <c r="K2" s="29" t="s">
        <v>30</v>
      </c>
    </row>
    <row r="3" spans="1:11" ht="69" customHeight="1" x14ac:dyDescent="0.2">
      <c r="A3" s="30" t="s">
        <v>309</v>
      </c>
      <c r="B3" s="30" t="s">
        <v>319</v>
      </c>
      <c r="C3" s="37">
        <v>802141457015</v>
      </c>
      <c r="D3" s="30">
        <v>140</v>
      </c>
      <c r="E3" s="44"/>
      <c r="F3" s="31">
        <v>0.8</v>
      </c>
      <c r="G3" s="31">
        <v>0.75</v>
      </c>
      <c r="H3" s="31">
        <f>D3*G3</f>
        <v>105</v>
      </c>
      <c r="I3" s="42">
        <f>D3*E3</f>
        <v>0</v>
      </c>
      <c r="J3" s="31">
        <f>E3*H3</f>
        <v>0</v>
      </c>
      <c r="K3" s="30" t="e" vm="94">
        <v>#VALUE!</v>
      </c>
    </row>
    <row r="4" spans="1:11" ht="69" customHeight="1" x14ac:dyDescent="0.2">
      <c r="A4" s="30" t="s">
        <v>310</v>
      </c>
      <c r="B4" s="30" t="s">
        <v>320</v>
      </c>
      <c r="C4" s="37">
        <v>802141464891</v>
      </c>
      <c r="D4" s="30">
        <v>48</v>
      </c>
      <c r="E4" s="44"/>
      <c r="F4" s="31">
        <v>0.55000000000000004</v>
      </c>
      <c r="G4" s="31">
        <v>0.5</v>
      </c>
      <c r="H4" s="31">
        <f t="shared" ref="H4:H24" si="0">D4*G4</f>
        <v>24</v>
      </c>
      <c r="I4" s="42">
        <f t="shared" ref="I4:I24" si="1">D4*E4</f>
        <v>0</v>
      </c>
      <c r="J4" s="31">
        <f t="shared" ref="J4:J24" si="2">E4*H4</f>
        <v>0</v>
      </c>
      <c r="K4" s="30" t="e" vm="95">
        <v>#VALUE!</v>
      </c>
    </row>
    <row r="5" spans="1:11" ht="69" customHeight="1" x14ac:dyDescent="0.2">
      <c r="A5" s="30" t="s">
        <v>311</v>
      </c>
      <c r="B5" s="30" t="s">
        <v>321</v>
      </c>
      <c r="C5" s="37">
        <v>802141409502</v>
      </c>
      <c r="D5" s="30">
        <v>120</v>
      </c>
      <c r="E5" s="44"/>
      <c r="F5" s="31">
        <v>0.8</v>
      </c>
      <c r="G5" s="31">
        <v>0.75</v>
      </c>
      <c r="H5" s="31">
        <f t="shared" si="0"/>
        <v>90</v>
      </c>
      <c r="I5" s="42">
        <f t="shared" si="1"/>
        <v>0</v>
      </c>
      <c r="J5" s="31">
        <f t="shared" si="2"/>
        <v>0</v>
      </c>
      <c r="K5" s="30" t="e" vm="96">
        <v>#VALUE!</v>
      </c>
    </row>
    <row r="6" spans="1:11" ht="69" customHeight="1" x14ac:dyDescent="0.2">
      <c r="A6" s="30" t="s">
        <v>312</v>
      </c>
      <c r="B6" s="30" t="s">
        <v>322</v>
      </c>
      <c r="C6" s="37">
        <v>802141457534</v>
      </c>
      <c r="D6" s="30">
        <v>48</v>
      </c>
      <c r="E6" s="44"/>
      <c r="F6" s="31">
        <v>0.8</v>
      </c>
      <c r="G6" s="31">
        <v>0.75</v>
      </c>
      <c r="H6" s="31">
        <f t="shared" si="0"/>
        <v>36</v>
      </c>
      <c r="I6" s="42">
        <f t="shared" si="1"/>
        <v>0</v>
      </c>
      <c r="J6" s="31">
        <f t="shared" si="2"/>
        <v>0</v>
      </c>
      <c r="K6" s="30" t="e" vm="97">
        <v>#VALUE!</v>
      </c>
    </row>
    <row r="7" spans="1:11" ht="69" customHeight="1" x14ac:dyDescent="0.2">
      <c r="A7" s="30" t="s">
        <v>313</v>
      </c>
      <c r="B7" s="30" t="s">
        <v>323</v>
      </c>
      <c r="C7" s="37">
        <v>802141409496</v>
      </c>
      <c r="D7" s="30">
        <v>48</v>
      </c>
      <c r="E7" s="44"/>
      <c r="F7" s="31">
        <v>0.9</v>
      </c>
      <c r="G7" s="31">
        <v>0.85</v>
      </c>
      <c r="H7" s="31">
        <f t="shared" si="0"/>
        <v>40.799999999999997</v>
      </c>
      <c r="I7" s="42">
        <f t="shared" si="1"/>
        <v>0</v>
      </c>
      <c r="J7" s="31">
        <f t="shared" si="2"/>
        <v>0</v>
      </c>
      <c r="K7" s="30" t="e" vm="98">
        <v>#VALUE!</v>
      </c>
    </row>
    <row r="8" spans="1:11" ht="69" customHeight="1" x14ac:dyDescent="0.2">
      <c r="A8" s="30" t="s">
        <v>314</v>
      </c>
      <c r="B8" s="30" t="s">
        <v>324</v>
      </c>
      <c r="C8" s="37">
        <v>802141457565</v>
      </c>
      <c r="D8" s="30">
        <v>24</v>
      </c>
      <c r="E8" s="44"/>
      <c r="F8" s="31">
        <v>0.9</v>
      </c>
      <c r="G8" s="31">
        <v>0.85</v>
      </c>
      <c r="H8" s="31">
        <f t="shared" si="0"/>
        <v>20.399999999999999</v>
      </c>
      <c r="I8" s="42">
        <f t="shared" si="1"/>
        <v>0</v>
      </c>
      <c r="J8" s="31">
        <f t="shared" si="2"/>
        <v>0</v>
      </c>
      <c r="K8" s="30" t="e" vm="99">
        <v>#VALUE!</v>
      </c>
    </row>
    <row r="9" spans="1:11" ht="69" customHeight="1" x14ac:dyDescent="0.2">
      <c r="A9" s="30" t="s">
        <v>315</v>
      </c>
      <c r="B9" s="30" t="s">
        <v>325</v>
      </c>
      <c r="C9" s="37">
        <v>802141458470</v>
      </c>
      <c r="D9" s="30">
        <v>48</v>
      </c>
      <c r="E9" s="44"/>
      <c r="F9" s="31">
        <v>0.8</v>
      </c>
      <c r="G9" s="31">
        <v>0.75</v>
      </c>
      <c r="H9" s="31">
        <f t="shared" si="0"/>
        <v>36</v>
      </c>
      <c r="I9" s="42">
        <f t="shared" si="1"/>
        <v>0</v>
      </c>
      <c r="J9" s="31">
        <f t="shared" si="2"/>
        <v>0</v>
      </c>
      <c r="K9" s="30" t="e" vm="100">
        <v>#VALUE!</v>
      </c>
    </row>
    <row r="10" spans="1:11" ht="69" customHeight="1" x14ac:dyDescent="0.2">
      <c r="A10" s="30" t="s">
        <v>329</v>
      </c>
      <c r="B10" s="30" t="s">
        <v>335</v>
      </c>
      <c r="C10" s="37">
        <v>802141457251</v>
      </c>
      <c r="D10" s="30">
        <v>36</v>
      </c>
      <c r="E10" s="44"/>
      <c r="F10" s="31">
        <v>0.9</v>
      </c>
      <c r="G10" s="31">
        <v>0.85</v>
      </c>
      <c r="H10" s="31">
        <f t="shared" si="0"/>
        <v>30.599999999999998</v>
      </c>
      <c r="I10" s="42">
        <f t="shared" si="1"/>
        <v>0</v>
      </c>
      <c r="J10" s="31">
        <f t="shared" si="2"/>
        <v>0</v>
      </c>
      <c r="K10" s="30" t="e" vm="101">
        <v>#VALUE!</v>
      </c>
    </row>
    <row r="11" spans="1:11" ht="69" customHeight="1" x14ac:dyDescent="0.2">
      <c r="A11" s="30" t="s">
        <v>330</v>
      </c>
      <c r="B11" s="30" t="s">
        <v>336</v>
      </c>
      <c r="C11" s="37">
        <v>802141457268</v>
      </c>
      <c r="D11" s="30">
        <v>36</v>
      </c>
      <c r="E11" s="44"/>
      <c r="F11" s="31">
        <v>0.9</v>
      </c>
      <c r="G11" s="31">
        <v>0.85</v>
      </c>
      <c r="H11" s="31">
        <f t="shared" si="0"/>
        <v>30.599999999999998</v>
      </c>
      <c r="I11" s="42">
        <f t="shared" si="1"/>
        <v>0</v>
      </c>
      <c r="J11" s="31">
        <f t="shared" si="2"/>
        <v>0</v>
      </c>
      <c r="K11" s="30" t="e" vm="102">
        <v>#VALUE!</v>
      </c>
    </row>
    <row r="12" spans="1:11" ht="69" customHeight="1" x14ac:dyDescent="0.2">
      <c r="A12" s="30" t="s">
        <v>331</v>
      </c>
      <c r="B12" s="30" t="s">
        <v>337</v>
      </c>
      <c r="C12" s="37">
        <v>802141119388</v>
      </c>
      <c r="D12" s="30">
        <v>48</v>
      </c>
      <c r="E12" s="44"/>
      <c r="F12" s="31">
        <v>1</v>
      </c>
      <c r="G12" s="31">
        <v>0.95</v>
      </c>
      <c r="H12" s="31">
        <f t="shared" si="0"/>
        <v>45.599999999999994</v>
      </c>
      <c r="I12" s="42">
        <f t="shared" si="1"/>
        <v>0</v>
      </c>
      <c r="J12" s="31">
        <f t="shared" si="2"/>
        <v>0</v>
      </c>
      <c r="K12" s="30" t="e" vm="103">
        <v>#VALUE!</v>
      </c>
    </row>
    <row r="13" spans="1:11" ht="69" customHeight="1" x14ac:dyDescent="0.2">
      <c r="A13" s="30" t="s">
        <v>332</v>
      </c>
      <c r="B13" s="30" t="s">
        <v>338</v>
      </c>
      <c r="C13" s="37">
        <v>802141462361</v>
      </c>
      <c r="D13" s="30">
        <v>48</v>
      </c>
      <c r="E13" s="44"/>
      <c r="F13" s="31">
        <v>0.9</v>
      </c>
      <c r="G13" s="31">
        <v>0.85</v>
      </c>
      <c r="H13" s="31">
        <f t="shared" si="0"/>
        <v>40.799999999999997</v>
      </c>
      <c r="I13" s="42">
        <f t="shared" si="1"/>
        <v>0</v>
      </c>
      <c r="J13" s="31">
        <f t="shared" si="2"/>
        <v>0</v>
      </c>
      <c r="K13" s="30" t="e" vm="104">
        <v>#VALUE!</v>
      </c>
    </row>
    <row r="14" spans="1:11" ht="69" customHeight="1" x14ac:dyDescent="0.2">
      <c r="A14" s="30" t="s">
        <v>333</v>
      </c>
      <c r="B14" s="30" t="s">
        <v>339</v>
      </c>
      <c r="C14" s="37">
        <v>802141457961</v>
      </c>
      <c r="D14" s="30">
        <v>48</v>
      </c>
      <c r="E14" s="44"/>
      <c r="F14" s="31">
        <v>0.9</v>
      </c>
      <c r="G14" s="31">
        <v>0.85</v>
      </c>
      <c r="H14" s="31">
        <f t="shared" si="0"/>
        <v>40.799999999999997</v>
      </c>
      <c r="I14" s="42">
        <f t="shared" si="1"/>
        <v>0</v>
      </c>
      <c r="J14" s="31">
        <f t="shared" si="2"/>
        <v>0</v>
      </c>
      <c r="K14" s="30" t="e" vm="103">
        <v>#VALUE!</v>
      </c>
    </row>
    <row r="15" spans="1:11" ht="69" customHeight="1" x14ac:dyDescent="0.2">
      <c r="A15" s="30" t="s">
        <v>334</v>
      </c>
      <c r="B15" s="30" t="s">
        <v>340</v>
      </c>
      <c r="C15" s="37">
        <v>802141457787</v>
      </c>
      <c r="D15" s="30">
        <v>24</v>
      </c>
      <c r="E15" s="44"/>
      <c r="F15" s="31">
        <v>1.45</v>
      </c>
      <c r="G15" s="31">
        <v>1.4</v>
      </c>
      <c r="H15" s="31">
        <f t="shared" si="0"/>
        <v>33.599999999999994</v>
      </c>
      <c r="I15" s="42">
        <f t="shared" si="1"/>
        <v>0</v>
      </c>
      <c r="J15" s="31">
        <f t="shared" si="2"/>
        <v>0</v>
      </c>
      <c r="K15" s="30" t="e" vm="105">
        <v>#VALUE!</v>
      </c>
    </row>
    <row r="16" spans="1:11" ht="69" customHeight="1" x14ac:dyDescent="0.2">
      <c r="A16" s="30" t="s">
        <v>316</v>
      </c>
      <c r="B16" s="30" t="s">
        <v>326</v>
      </c>
      <c r="C16" s="37">
        <v>802141464402</v>
      </c>
      <c r="D16" s="30">
        <v>24</v>
      </c>
      <c r="E16" s="44"/>
      <c r="F16" s="31">
        <v>2.2000000000000002</v>
      </c>
      <c r="G16" s="31">
        <v>2.15</v>
      </c>
      <c r="H16" s="31">
        <f t="shared" si="0"/>
        <v>51.599999999999994</v>
      </c>
      <c r="I16" s="42">
        <f t="shared" si="1"/>
        <v>0</v>
      </c>
      <c r="J16" s="31">
        <f t="shared" si="2"/>
        <v>0</v>
      </c>
      <c r="K16" s="30" t="e" vm="106">
        <v>#VALUE!</v>
      </c>
    </row>
    <row r="17" spans="1:11" ht="69" customHeight="1" x14ac:dyDescent="0.2">
      <c r="A17" s="30" t="s">
        <v>317</v>
      </c>
      <c r="B17" s="30" t="s">
        <v>327</v>
      </c>
      <c r="C17" s="37">
        <v>802141603863</v>
      </c>
      <c r="D17" s="30">
        <v>36</v>
      </c>
      <c r="E17" s="44"/>
      <c r="F17" s="31">
        <v>0.85</v>
      </c>
      <c r="G17" s="31">
        <v>0.8</v>
      </c>
      <c r="H17" s="31">
        <f t="shared" si="0"/>
        <v>28.8</v>
      </c>
      <c r="I17" s="42">
        <f t="shared" si="1"/>
        <v>0</v>
      </c>
      <c r="J17" s="31">
        <f t="shared" si="2"/>
        <v>0</v>
      </c>
      <c r="K17" s="30" t="e" vm="107">
        <v>#VALUE!</v>
      </c>
    </row>
    <row r="18" spans="1:11" ht="69" customHeight="1" x14ac:dyDescent="0.2">
      <c r="A18" s="30" t="s">
        <v>318</v>
      </c>
      <c r="B18" s="30" t="s">
        <v>328</v>
      </c>
      <c r="C18" s="37">
        <v>802141603870</v>
      </c>
      <c r="D18" s="30">
        <v>24</v>
      </c>
      <c r="E18" s="44"/>
      <c r="F18" s="31">
        <v>1.5</v>
      </c>
      <c r="G18" s="31">
        <v>1.45</v>
      </c>
      <c r="H18" s="31">
        <f t="shared" si="0"/>
        <v>34.799999999999997</v>
      </c>
      <c r="I18" s="42">
        <f t="shared" si="1"/>
        <v>0</v>
      </c>
      <c r="J18" s="31">
        <f t="shared" si="2"/>
        <v>0</v>
      </c>
      <c r="K18" s="30" t="e" vm="108">
        <v>#VALUE!</v>
      </c>
    </row>
    <row r="19" spans="1:11" ht="69" customHeight="1" x14ac:dyDescent="0.2">
      <c r="A19" s="30" t="s">
        <v>908</v>
      </c>
      <c r="B19" s="30" t="s">
        <v>914</v>
      </c>
      <c r="C19" s="30" t="str">
        <f>_xlfn.XLOOKUP(A19,[1]AlefItemSearchSellingResults!$A:$A,[1]AlefItemSearchSellingResults!$U:$U,0)</f>
        <v>802141603924</v>
      </c>
      <c r="D19" s="30">
        <f>_xlfn.XLOOKUP(A19,[1]AlefItemSearchSellingResults!$A:$A,[1]AlefItemSearchSellingResults!$F:$F,0)</f>
        <v>15</v>
      </c>
      <c r="E19" s="45"/>
      <c r="F19" s="31">
        <v>1.6</v>
      </c>
      <c r="G19" s="31">
        <v>1.55</v>
      </c>
      <c r="H19" s="31">
        <f t="shared" si="0"/>
        <v>23.25</v>
      </c>
      <c r="I19" s="42">
        <f t="shared" si="1"/>
        <v>0</v>
      </c>
      <c r="J19" s="31">
        <f t="shared" si="2"/>
        <v>0</v>
      </c>
      <c r="K19" s="30" t="e" vm="109">
        <f>_xlfn.IMAGE("https://3694911.app.netsuite.com/core/media/media.nl?id=43730&amp;c=3694911&amp;h=QyfvZrGSus5EccDN-Quqp7mcfTilZ7QE_7QJnld5QJdgSS5l",,1 )</f>
        <v>#VALUE!</v>
      </c>
    </row>
    <row r="20" spans="1:11" ht="69" customHeight="1" x14ac:dyDescent="0.2">
      <c r="A20" s="30" t="s">
        <v>909</v>
      </c>
      <c r="B20" s="30" t="s">
        <v>915</v>
      </c>
      <c r="C20" s="30" t="str">
        <f>_xlfn.XLOOKUP(A20,[1]AlefItemSearchSellingResults!$A:$A,[1]AlefItemSearchSellingResults!$U:$U,0)</f>
        <v>802141603931</v>
      </c>
      <c r="D20" s="30">
        <f>_xlfn.XLOOKUP(A20,[1]AlefItemSearchSellingResults!$A:$A,[1]AlefItemSearchSellingResults!$F:$F,0)</f>
        <v>60</v>
      </c>
      <c r="E20" s="45"/>
      <c r="F20" s="31">
        <v>0.8</v>
      </c>
      <c r="G20" s="31">
        <v>0.75</v>
      </c>
      <c r="H20" s="31">
        <f t="shared" si="0"/>
        <v>45</v>
      </c>
      <c r="I20" s="42">
        <f t="shared" si="1"/>
        <v>0</v>
      </c>
      <c r="J20" s="31">
        <f t="shared" si="2"/>
        <v>0</v>
      </c>
      <c r="K20" s="30" t="e" vm="110">
        <f>_xlfn.IMAGE("https://3694911.app.netsuite.com/core/media/media.nl?id=43729&amp;c=3694911&amp;h=eO0CDLaFexDiDAHM11GrpaajORi3mnzvDUCH1vPviz03PsjH",,1 )</f>
        <v>#VALUE!</v>
      </c>
    </row>
    <row r="21" spans="1:11" ht="69" customHeight="1" x14ac:dyDescent="0.2">
      <c r="A21" s="30" t="s">
        <v>910</v>
      </c>
      <c r="B21" s="30" t="s">
        <v>916</v>
      </c>
      <c r="C21" s="30" t="str">
        <f>_xlfn.XLOOKUP(A21,[1]AlefItemSearchSellingResults!$A:$A,[1]AlefItemSearchSellingResults!$U:$U,0)</f>
        <v>802141603917</v>
      </c>
      <c r="D21" s="30">
        <f>_xlfn.XLOOKUP(A21,[1]AlefItemSearchSellingResults!$A:$A,[1]AlefItemSearchSellingResults!$F:$F,0)</f>
        <v>20</v>
      </c>
      <c r="E21" s="45"/>
      <c r="F21" s="31">
        <v>0.8</v>
      </c>
      <c r="G21" s="31">
        <v>0.75</v>
      </c>
      <c r="H21" s="31">
        <f t="shared" si="0"/>
        <v>15</v>
      </c>
      <c r="I21" s="42">
        <f t="shared" si="1"/>
        <v>0</v>
      </c>
      <c r="J21" s="31">
        <f t="shared" si="2"/>
        <v>0</v>
      </c>
      <c r="K21" s="30" t="e" vm="111">
        <f>_xlfn.IMAGE("https://3694911.app.netsuite.com/core/media/media.nl?id=43728&amp;c=3694911&amp;h=IwSfmreAvB33C3PJeeVE1OuUffqPwY4ZnJRZJ-mDrKlMCwRG",,1 )</f>
        <v>#VALUE!</v>
      </c>
    </row>
    <row r="22" spans="1:11" ht="69" customHeight="1" x14ac:dyDescent="0.2">
      <c r="A22" s="30" t="s">
        <v>911</v>
      </c>
      <c r="B22" s="30" t="s">
        <v>917</v>
      </c>
      <c r="C22" s="30" t="str">
        <f>_xlfn.XLOOKUP(A22,[1]AlefItemSearchSellingResults!$A:$A,[1]AlefItemSearchSellingResults!$U:$U,0)</f>
        <v>802141603894</v>
      </c>
      <c r="D22" s="30">
        <f>_xlfn.XLOOKUP(A22,[1]AlefItemSearchSellingResults!$A:$A,[1]AlefItemSearchSellingResults!$F:$F,0)</f>
        <v>70</v>
      </c>
      <c r="E22" s="45"/>
      <c r="F22" s="31">
        <v>0.8</v>
      </c>
      <c r="G22" s="31">
        <v>0.75</v>
      </c>
      <c r="H22" s="31">
        <f t="shared" si="0"/>
        <v>52.5</v>
      </c>
      <c r="I22" s="42">
        <f t="shared" si="1"/>
        <v>0</v>
      </c>
      <c r="J22" s="31">
        <f t="shared" si="2"/>
        <v>0</v>
      </c>
      <c r="K22" s="30" t="e" vm="112">
        <f>_xlfn.IMAGE("https://3694911.app.netsuite.com/core/media/media.nl?id=43727&amp;c=3694911&amp;h=dI1TaxbxtCuLAfOL495myQeCSDrzywKiZWoePs0vH4Wb31D1",,1 )</f>
        <v>#VALUE!</v>
      </c>
    </row>
    <row r="23" spans="1:11" ht="69" customHeight="1" x14ac:dyDescent="0.2">
      <c r="A23" s="30" t="s">
        <v>912</v>
      </c>
      <c r="B23" s="30" t="s">
        <v>918</v>
      </c>
      <c r="C23" s="30" t="str">
        <f>_xlfn.XLOOKUP(A23,[1]AlefItemSearchSellingResults!$A:$A,[1]AlefItemSearchSellingResults!$U:$U,0)</f>
        <v>802141603887</v>
      </c>
      <c r="D23" s="30">
        <f>_xlfn.XLOOKUP(A23,[1]AlefItemSearchSellingResults!$A:$A,[1]AlefItemSearchSellingResults!$F:$F,0)</f>
        <v>25</v>
      </c>
      <c r="E23" s="45"/>
      <c r="F23" s="31">
        <v>0.8</v>
      </c>
      <c r="G23" s="31">
        <v>0.75</v>
      </c>
      <c r="H23" s="31">
        <f t="shared" si="0"/>
        <v>18.75</v>
      </c>
      <c r="I23" s="42">
        <f t="shared" si="1"/>
        <v>0</v>
      </c>
      <c r="J23" s="31">
        <f t="shared" si="2"/>
        <v>0</v>
      </c>
      <c r="K23" s="30" t="e" vm="113">
        <f>_xlfn.IMAGE("https://3694911.app.netsuite.com/core/media/media.nl?id=43725&amp;c=3694911&amp;h=MdIUN2NPhCBwljJ8yIS_xA790ZQVRYJIDlc-crmXsWkkXZLc",,1 )</f>
        <v>#VALUE!</v>
      </c>
    </row>
    <row r="24" spans="1:11" ht="69" customHeight="1" x14ac:dyDescent="0.2">
      <c r="A24" s="30" t="s">
        <v>913</v>
      </c>
      <c r="B24" s="30" t="s">
        <v>919</v>
      </c>
      <c r="C24" s="30" t="str">
        <f>_xlfn.XLOOKUP(A24,[1]AlefItemSearchSellingResults!$A:$A,[1]AlefItemSearchSellingResults!$U:$U,0)</f>
        <v>802141603900</v>
      </c>
      <c r="D24" s="30">
        <f>_xlfn.XLOOKUP(A24,[1]AlefItemSearchSellingResults!$A:$A,[1]AlefItemSearchSellingResults!$F:$F,0)</f>
        <v>50</v>
      </c>
      <c r="E24" s="45"/>
      <c r="F24" s="31">
        <v>0.8</v>
      </c>
      <c r="G24" s="31">
        <v>0.75</v>
      </c>
      <c r="H24" s="31">
        <f t="shared" si="0"/>
        <v>37.5</v>
      </c>
      <c r="I24" s="42">
        <f t="shared" si="1"/>
        <v>0</v>
      </c>
      <c r="J24" s="31">
        <f t="shared" si="2"/>
        <v>0</v>
      </c>
      <c r="K24" s="30" t="e" vm="114">
        <f>_xlfn.IMAGE("https://3694911.app.netsuite.com/core/media/media.nl?id=43726&amp;c=3694911&amp;h=KVGd7X74LtI_iPuMQFQoySoFBKvOAbdtOXjj2Tb5xiGa2o5W",,1 )</f>
        <v>#VALUE!</v>
      </c>
    </row>
    <row r="25" spans="1:11" x14ac:dyDescent="0.2">
      <c r="E25">
        <f>SUM(E3:E24)</f>
        <v>0</v>
      </c>
      <c r="I25" s="43">
        <f>SUM(I3:I24)</f>
        <v>0</v>
      </c>
      <c r="J25" s="35">
        <f>SUM(J3:J24)</f>
        <v>0</v>
      </c>
    </row>
  </sheetData>
  <mergeCells count="1">
    <mergeCell ref="A1:K1"/>
  </mergeCells>
  <pageMargins left="0.7" right="0.7" top="0.75" bottom="0.75" header="0.3" footer="0.3"/>
</worksheet>
</file>

<file path=xl/worksheets/sheet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D39CAC00-4077-4A23-A237-DE14A25E1F6B}">
  <dimension ref="A1:K19"/>
  <sheetViews>
    <sheetView workbookViewId="0">
      <selection activeCell="F34" sqref="F34"/>
    </sheetView>
  </sheetViews>
  <sheetFormatPr defaultRowHeight="11.25" x14ac:dyDescent="0.2"/>
  <cols>
    <col min="1" max="1" width="10.6640625" bestFit="1" customWidth="1"/>
    <col min="2" max="2" width="54.33203125" bestFit="1" customWidth="1"/>
    <col min="3" max="3" width="15.83203125" bestFit="1" customWidth="1"/>
    <col min="4" max="4" width="18.1640625" bestFit="1" customWidth="1"/>
    <col min="5" max="5" width="43.1640625" bestFit="1" customWidth="1"/>
    <col min="6" max="6" width="18.6640625" style="34" bestFit="1" customWidth="1"/>
    <col min="7" max="7" width="19" style="35" bestFit="1" customWidth="1"/>
    <col min="8" max="8" width="24.5" style="35" bestFit="1" customWidth="1"/>
    <col min="9" max="9" width="19" style="43" customWidth="1"/>
    <col min="10" max="10" width="19" style="35" customWidth="1"/>
    <col min="11" max="11" width="16" customWidth="1"/>
  </cols>
  <sheetData>
    <row r="1" spans="1:11" ht="26.25" x14ac:dyDescent="0.2">
      <c r="A1" s="94" t="s">
        <v>372</v>
      </c>
      <c r="B1" s="94"/>
      <c r="C1" s="94"/>
      <c r="D1" s="94"/>
      <c r="E1" s="94"/>
      <c r="F1" s="94"/>
      <c r="G1" s="94"/>
      <c r="H1" s="94"/>
      <c r="I1" s="94"/>
      <c r="J1" s="94"/>
      <c r="K1" s="94"/>
    </row>
    <row r="2" spans="1:11" ht="18.75" x14ac:dyDescent="0.2">
      <c r="A2" s="22" t="s">
        <v>23</v>
      </c>
      <c r="B2" s="23" t="s">
        <v>24</v>
      </c>
      <c r="C2" s="24" t="s">
        <v>25</v>
      </c>
      <c r="D2" s="25" t="s">
        <v>26</v>
      </c>
      <c r="E2" s="26" t="s">
        <v>27</v>
      </c>
      <c r="F2" s="27" t="s">
        <v>28</v>
      </c>
      <c r="G2" s="28" t="s">
        <v>29</v>
      </c>
      <c r="H2" s="28" t="s">
        <v>966</v>
      </c>
      <c r="I2" s="41" t="s">
        <v>967</v>
      </c>
      <c r="J2" s="28" t="s">
        <v>968</v>
      </c>
      <c r="K2" s="29" t="s">
        <v>30</v>
      </c>
    </row>
    <row r="3" spans="1:11" ht="69" customHeight="1" x14ac:dyDescent="0.2">
      <c r="A3" s="30" t="s">
        <v>341</v>
      </c>
      <c r="B3" s="30" t="s">
        <v>355</v>
      </c>
      <c r="C3" s="30" t="s">
        <v>531</v>
      </c>
      <c r="D3" s="30">
        <v>24</v>
      </c>
      <c r="E3" s="44"/>
      <c r="F3" s="31">
        <v>2.5</v>
      </c>
      <c r="G3" s="31">
        <v>2.5</v>
      </c>
      <c r="H3" s="31">
        <f>D3*G3</f>
        <v>60</v>
      </c>
      <c r="I3" s="42">
        <f>D3*E3</f>
        <v>0</v>
      </c>
      <c r="J3" s="31">
        <f>E3*H3</f>
        <v>0</v>
      </c>
      <c r="K3" s="30" t="e" vm="115">
        <v>#VALUE!</v>
      </c>
    </row>
    <row r="4" spans="1:11" ht="69" customHeight="1" x14ac:dyDescent="0.2">
      <c r="A4" s="30" t="s">
        <v>348</v>
      </c>
      <c r="B4" s="30" t="s">
        <v>362</v>
      </c>
      <c r="C4" s="30" t="s">
        <v>532</v>
      </c>
      <c r="D4" s="30">
        <v>24</v>
      </c>
      <c r="E4" s="44"/>
      <c r="F4" s="31">
        <v>1.75</v>
      </c>
      <c r="G4" s="31">
        <v>1.75</v>
      </c>
      <c r="H4" s="31">
        <f t="shared" ref="H4:H18" si="0">D4*G4</f>
        <v>42</v>
      </c>
      <c r="I4" s="42">
        <f t="shared" ref="I4:I18" si="1">D4*E4</f>
        <v>0</v>
      </c>
      <c r="J4" s="31">
        <f t="shared" ref="J4:J18" si="2">E4*H4</f>
        <v>0</v>
      </c>
      <c r="K4" s="30" t="e" vm="116">
        <v>#VALUE!</v>
      </c>
    </row>
    <row r="5" spans="1:11" ht="69" customHeight="1" x14ac:dyDescent="0.2">
      <c r="A5" s="30" t="s">
        <v>351</v>
      </c>
      <c r="B5" s="30" t="s">
        <v>365</v>
      </c>
      <c r="C5" s="30" t="s">
        <v>533</v>
      </c>
      <c r="D5" s="30">
        <v>36</v>
      </c>
      <c r="E5" s="44"/>
      <c r="F5" s="31">
        <v>1.45</v>
      </c>
      <c r="G5" s="31">
        <v>1.45</v>
      </c>
      <c r="H5" s="31">
        <f t="shared" si="0"/>
        <v>52.199999999999996</v>
      </c>
      <c r="I5" s="42">
        <f t="shared" si="1"/>
        <v>0</v>
      </c>
      <c r="J5" s="31">
        <f t="shared" si="2"/>
        <v>0</v>
      </c>
      <c r="K5" s="30" t="e" vm="117">
        <v>#VALUE!</v>
      </c>
    </row>
    <row r="6" spans="1:11" ht="69" customHeight="1" x14ac:dyDescent="0.2">
      <c r="A6" s="30" t="s">
        <v>343</v>
      </c>
      <c r="B6" s="30" t="s">
        <v>357</v>
      </c>
      <c r="C6" s="30" t="s">
        <v>534</v>
      </c>
      <c r="D6" s="30">
        <v>36</v>
      </c>
      <c r="E6" s="44"/>
      <c r="F6" s="31">
        <v>2.7</v>
      </c>
      <c r="G6" s="31">
        <v>2.7</v>
      </c>
      <c r="H6" s="31">
        <f t="shared" si="0"/>
        <v>97.2</v>
      </c>
      <c r="I6" s="42">
        <f t="shared" si="1"/>
        <v>0</v>
      </c>
      <c r="J6" s="31">
        <f t="shared" si="2"/>
        <v>0</v>
      </c>
      <c r="K6" s="30" t="e" vm="118">
        <v>#VALUE!</v>
      </c>
    </row>
    <row r="7" spans="1:11" ht="69" customHeight="1" x14ac:dyDescent="0.2">
      <c r="A7" s="30" t="s">
        <v>344</v>
      </c>
      <c r="B7" s="30" t="s">
        <v>358</v>
      </c>
      <c r="C7" s="30" t="s">
        <v>535</v>
      </c>
      <c r="D7" s="30">
        <v>36</v>
      </c>
      <c r="E7" s="44"/>
      <c r="F7" s="31">
        <v>1.9</v>
      </c>
      <c r="G7" s="31">
        <v>1.9</v>
      </c>
      <c r="H7" s="31">
        <f t="shared" si="0"/>
        <v>68.399999999999991</v>
      </c>
      <c r="I7" s="42">
        <f t="shared" si="1"/>
        <v>0</v>
      </c>
      <c r="J7" s="31">
        <f t="shared" si="2"/>
        <v>0</v>
      </c>
      <c r="K7" s="30" t="e" vm="119">
        <v>#VALUE!</v>
      </c>
    </row>
    <row r="8" spans="1:11" ht="69" customHeight="1" x14ac:dyDescent="0.2">
      <c r="A8" s="30" t="s">
        <v>352</v>
      </c>
      <c r="B8" s="30" t="s">
        <v>366</v>
      </c>
      <c r="C8" s="30" t="s">
        <v>536</v>
      </c>
      <c r="D8" s="30">
        <v>24</v>
      </c>
      <c r="E8" s="44"/>
      <c r="F8" s="31">
        <v>2.4500000000000002</v>
      </c>
      <c r="G8" s="31">
        <v>2.4500000000000002</v>
      </c>
      <c r="H8" s="31">
        <f t="shared" si="0"/>
        <v>58.800000000000004</v>
      </c>
      <c r="I8" s="42">
        <f t="shared" si="1"/>
        <v>0</v>
      </c>
      <c r="J8" s="31">
        <f t="shared" si="2"/>
        <v>0</v>
      </c>
      <c r="K8" s="30" t="e" vm="120">
        <v>#VALUE!</v>
      </c>
    </row>
    <row r="9" spans="1:11" ht="69" customHeight="1" x14ac:dyDescent="0.2">
      <c r="A9" s="30" t="s">
        <v>345</v>
      </c>
      <c r="B9" s="30" t="s">
        <v>359</v>
      </c>
      <c r="C9" s="30" t="s">
        <v>537</v>
      </c>
      <c r="D9" s="30">
        <v>24</v>
      </c>
      <c r="E9" s="44"/>
      <c r="F9" s="31">
        <v>2.75</v>
      </c>
      <c r="G9" s="31">
        <v>2.75</v>
      </c>
      <c r="H9" s="31">
        <f t="shared" si="0"/>
        <v>66</v>
      </c>
      <c r="I9" s="42">
        <f t="shared" si="1"/>
        <v>0</v>
      </c>
      <c r="J9" s="31">
        <f t="shared" si="2"/>
        <v>0</v>
      </c>
      <c r="K9" s="30" t="e" vm="121">
        <v>#VALUE!</v>
      </c>
    </row>
    <row r="10" spans="1:11" ht="69" customHeight="1" x14ac:dyDescent="0.2">
      <c r="A10" s="30" t="s">
        <v>962</v>
      </c>
      <c r="B10" s="30" t="s">
        <v>964</v>
      </c>
      <c r="C10" s="39">
        <v>802141465393</v>
      </c>
      <c r="D10" s="30">
        <v>24</v>
      </c>
      <c r="E10" s="44"/>
      <c r="F10" s="31">
        <v>2.5</v>
      </c>
      <c r="G10" s="31">
        <v>2.5</v>
      </c>
      <c r="H10" s="31">
        <f t="shared" si="0"/>
        <v>60</v>
      </c>
      <c r="I10" s="42">
        <f t="shared" si="1"/>
        <v>0</v>
      </c>
      <c r="J10" s="31">
        <f t="shared" si="2"/>
        <v>0</v>
      </c>
      <c r="K10" s="30" t="e" vm="122">
        <v>#VALUE!</v>
      </c>
    </row>
    <row r="11" spans="1:11" ht="69" customHeight="1" x14ac:dyDescent="0.2">
      <c r="A11" s="30" t="s">
        <v>963</v>
      </c>
      <c r="B11" s="30" t="s">
        <v>965</v>
      </c>
      <c r="C11" s="40">
        <v>802141465409</v>
      </c>
      <c r="D11" s="30">
        <v>24</v>
      </c>
      <c r="E11" s="44"/>
      <c r="F11" s="31">
        <v>1.05</v>
      </c>
      <c r="G11" s="31">
        <v>1.05</v>
      </c>
      <c r="H11" s="31">
        <f t="shared" si="0"/>
        <v>25.200000000000003</v>
      </c>
      <c r="I11" s="42">
        <f t="shared" si="1"/>
        <v>0</v>
      </c>
      <c r="J11" s="31">
        <f t="shared" si="2"/>
        <v>0</v>
      </c>
      <c r="K11" s="30" t="e" vm="123">
        <v>#VALUE!</v>
      </c>
    </row>
    <row r="12" spans="1:11" ht="69" customHeight="1" x14ac:dyDescent="0.2">
      <c r="A12" s="30" t="s">
        <v>342</v>
      </c>
      <c r="B12" s="30" t="s">
        <v>356</v>
      </c>
      <c r="C12" s="30" t="s">
        <v>538</v>
      </c>
      <c r="D12" s="30">
        <v>24</v>
      </c>
      <c r="E12" s="44"/>
      <c r="F12" s="31">
        <v>1.75</v>
      </c>
      <c r="G12" s="31">
        <v>1.75</v>
      </c>
      <c r="H12" s="31">
        <f t="shared" si="0"/>
        <v>42</v>
      </c>
      <c r="I12" s="42">
        <f t="shared" si="1"/>
        <v>0</v>
      </c>
      <c r="J12" s="31">
        <f t="shared" si="2"/>
        <v>0</v>
      </c>
      <c r="K12" s="30" t="e" vm="124">
        <v>#VALUE!</v>
      </c>
    </row>
    <row r="13" spans="1:11" ht="69" customHeight="1" x14ac:dyDescent="0.2">
      <c r="A13" s="30" t="s">
        <v>354</v>
      </c>
      <c r="B13" s="30" t="s">
        <v>368</v>
      </c>
      <c r="C13" s="30" t="s">
        <v>539</v>
      </c>
      <c r="D13" s="30">
        <v>24</v>
      </c>
      <c r="E13" s="44"/>
      <c r="F13" s="31">
        <v>3.75</v>
      </c>
      <c r="G13" s="31">
        <v>3.75</v>
      </c>
      <c r="H13" s="31">
        <f t="shared" si="0"/>
        <v>90</v>
      </c>
      <c r="I13" s="42">
        <f t="shared" si="1"/>
        <v>0</v>
      </c>
      <c r="J13" s="31">
        <f t="shared" si="2"/>
        <v>0</v>
      </c>
      <c r="K13" s="30" t="e" vm="125">
        <v>#VALUE!</v>
      </c>
    </row>
    <row r="14" spans="1:11" ht="69" customHeight="1" x14ac:dyDescent="0.2">
      <c r="A14" s="30" t="s">
        <v>346</v>
      </c>
      <c r="B14" s="30" t="s">
        <v>360</v>
      </c>
      <c r="C14" s="30" t="s">
        <v>540</v>
      </c>
      <c r="D14" s="30">
        <v>24</v>
      </c>
      <c r="E14" s="44"/>
      <c r="F14" s="31">
        <v>3.95</v>
      </c>
      <c r="G14" s="31">
        <v>3.95</v>
      </c>
      <c r="H14" s="31">
        <f t="shared" si="0"/>
        <v>94.800000000000011</v>
      </c>
      <c r="I14" s="42">
        <f t="shared" si="1"/>
        <v>0</v>
      </c>
      <c r="J14" s="31">
        <f t="shared" si="2"/>
        <v>0</v>
      </c>
      <c r="K14" s="30" t="e" vm="126">
        <v>#VALUE!</v>
      </c>
    </row>
    <row r="15" spans="1:11" ht="69" customHeight="1" x14ac:dyDescent="0.2">
      <c r="A15" s="30" t="s">
        <v>347</v>
      </c>
      <c r="B15" s="30" t="s">
        <v>361</v>
      </c>
      <c r="C15" s="30" t="s">
        <v>541</v>
      </c>
      <c r="D15" s="30">
        <v>24</v>
      </c>
      <c r="E15" s="44"/>
      <c r="F15" s="31">
        <v>2.25</v>
      </c>
      <c r="G15" s="31">
        <v>2.25</v>
      </c>
      <c r="H15" s="31">
        <f t="shared" si="0"/>
        <v>54</v>
      </c>
      <c r="I15" s="42">
        <f t="shared" si="1"/>
        <v>0</v>
      </c>
      <c r="J15" s="31">
        <f t="shared" si="2"/>
        <v>0</v>
      </c>
      <c r="K15" s="30" t="e" vm="127">
        <v>#VALUE!</v>
      </c>
    </row>
    <row r="16" spans="1:11" ht="69" customHeight="1" x14ac:dyDescent="0.2">
      <c r="A16" s="30" t="s">
        <v>349</v>
      </c>
      <c r="B16" s="30" t="s">
        <v>363</v>
      </c>
      <c r="C16" s="30" t="s">
        <v>542</v>
      </c>
      <c r="D16" s="30">
        <v>36</v>
      </c>
      <c r="E16" s="44"/>
      <c r="F16" s="31">
        <v>0.85</v>
      </c>
      <c r="G16" s="31">
        <v>0.85</v>
      </c>
      <c r="H16" s="31">
        <f t="shared" si="0"/>
        <v>30.599999999999998</v>
      </c>
      <c r="I16" s="42">
        <f t="shared" si="1"/>
        <v>0</v>
      </c>
      <c r="J16" s="31">
        <f t="shared" si="2"/>
        <v>0</v>
      </c>
      <c r="K16" s="30" t="e" vm="128">
        <v>#VALUE!</v>
      </c>
    </row>
    <row r="17" spans="1:11" ht="69" customHeight="1" x14ac:dyDescent="0.2">
      <c r="A17" s="30" t="s">
        <v>350</v>
      </c>
      <c r="B17" s="30" t="s">
        <v>364</v>
      </c>
      <c r="C17" s="30" t="s">
        <v>543</v>
      </c>
      <c r="D17" s="30">
        <v>36</v>
      </c>
      <c r="E17" s="44"/>
      <c r="F17" s="31">
        <v>0.85</v>
      </c>
      <c r="G17" s="31">
        <v>0.85</v>
      </c>
      <c r="H17" s="31">
        <f t="shared" si="0"/>
        <v>30.599999999999998</v>
      </c>
      <c r="I17" s="42">
        <f t="shared" si="1"/>
        <v>0</v>
      </c>
      <c r="J17" s="31">
        <f t="shared" si="2"/>
        <v>0</v>
      </c>
      <c r="K17" s="30" t="e" vm="129">
        <v>#VALUE!</v>
      </c>
    </row>
    <row r="18" spans="1:11" ht="69" customHeight="1" x14ac:dyDescent="0.2">
      <c r="A18" s="30" t="s">
        <v>353</v>
      </c>
      <c r="B18" s="30" t="s">
        <v>367</v>
      </c>
      <c r="C18" s="30" t="s">
        <v>544</v>
      </c>
      <c r="D18" s="30">
        <v>36</v>
      </c>
      <c r="E18" s="44"/>
      <c r="F18" s="31">
        <v>0.95</v>
      </c>
      <c r="G18" s="31">
        <v>0.85</v>
      </c>
      <c r="H18" s="31">
        <f t="shared" si="0"/>
        <v>30.599999999999998</v>
      </c>
      <c r="I18" s="42">
        <f t="shared" si="1"/>
        <v>0</v>
      </c>
      <c r="J18" s="31">
        <f t="shared" si="2"/>
        <v>0</v>
      </c>
      <c r="K18" s="30" t="e" vm="130">
        <v>#VALUE!</v>
      </c>
    </row>
    <row r="19" spans="1:11" ht="12" customHeight="1" x14ac:dyDescent="0.2">
      <c r="E19">
        <f>SUM(E3:E18)</f>
        <v>0</v>
      </c>
      <c r="I19" s="43">
        <f>SUM(I3:I18)</f>
        <v>0</v>
      </c>
      <c r="J19" s="35">
        <f>SUM(J3:J18)</f>
        <v>0</v>
      </c>
    </row>
  </sheetData>
  <mergeCells count="1">
    <mergeCell ref="A1:K1"/>
  </mergeCells>
  <pageMargins left="0.7" right="0.7" top="0.75" bottom="0.75" header="0.3" footer="0.3"/>
  <pageSetup orientation="portrait" r:id="rId1"/>
</worksheet>
</file>

<file path=xl/worksheets/sheet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BF57FA2F-41EA-48B5-80DE-260231ABC234}">
  <dimension ref="A1:K50"/>
  <sheetViews>
    <sheetView topLeftCell="E42" workbookViewId="0">
      <selection activeCell="K46" sqref="K46"/>
    </sheetView>
  </sheetViews>
  <sheetFormatPr defaultRowHeight="11.25" x14ac:dyDescent="0.2"/>
  <cols>
    <col min="1" max="1" width="10.6640625" bestFit="1" customWidth="1"/>
    <col min="2" max="2" width="54.33203125" bestFit="1" customWidth="1"/>
    <col min="3" max="3" width="15.83203125" bestFit="1" customWidth="1"/>
    <col min="4" max="4" width="18.1640625" bestFit="1" customWidth="1"/>
    <col min="5" max="5" width="43.1640625" bestFit="1" customWidth="1"/>
    <col min="6" max="6" width="18.6640625" style="34" bestFit="1" customWidth="1"/>
    <col min="7" max="7" width="19" style="35" bestFit="1" customWidth="1"/>
    <col min="8" max="8" width="24.5" style="35" bestFit="1" customWidth="1"/>
    <col min="9" max="9" width="19" style="43" customWidth="1"/>
    <col min="10" max="10" width="19" style="35" customWidth="1"/>
    <col min="11" max="11" width="16" customWidth="1"/>
  </cols>
  <sheetData>
    <row r="1" spans="1:11" ht="26.25" x14ac:dyDescent="0.2">
      <c r="A1" s="94" t="s">
        <v>848</v>
      </c>
      <c r="B1" s="94"/>
      <c r="C1" s="94"/>
      <c r="D1" s="94"/>
      <c r="E1" s="94"/>
      <c r="F1" s="94"/>
      <c r="G1" s="94"/>
      <c r="H1" s="94"/>
      <c r="I1" s="94"/>
      <c r="J1" s="94"/>
      <c r="K1" s="94"/>
    </row>
    <row r="2" spans="1:11" ht="18.75" x14ac:dyDescent="0.2">
      <c r="A2" s="22" t="s">
        <v>23</v>
      </c>
      <c r="B2" s="23" t="s">
        <v>24</v>
      </c>
      <c r="C2" s="24" t="s">
        <v>25</v>
      </c>
      <c r="D2" s="25" t="s">
        <v>26</v>
      </c>
      <c r="E2" s="26" t="s">
        <v>27</v>
      </c>
      <c r="F2" s="27" t="s">
        <v>28</v>
      </c>
      <c r="G2" s="28" t="s">
        <v>29</v>
      </c>
      <c r="H2" s="28" t="s">
        <v>966</v>
      </c>
      <c r="I2" s="41" t="s">
        <v>969</v>
      </c>
      <c r="J2" s="28" t="s">
        <v>968</v>
      </c>
      <c r="K2" s="29" t="s">
        <v>30</v>
      </c>
    </row>
    <row r="3" spans="1:11" ht="69" customHeight="1" x14ac:dyDescent="0.2">
      <c r="A3" s="30" t="s">
        <v>396</v>
      </c>
      <c r="B3" s="30" t="s">
        <v>443</v>
      </c>
      <c r="C3" s="30" t="s">
        <v>611</v>
      </c>
      <c r="D3" s="30">
        <v>36</v>
      </c>
      <c r="E3" s="45"/>
      <c r="F3" s="31">
        <v>1.3</v>
      </c>
      <c r="G3" s="31">
        <v>1.25</v>
      </c>
      <c r="H3" s="31">
        <f>D3*G3</f>
        <v>45</v>
      </c>
      <c r="I3" s="42">
        <f>D3*E3</f>
        <v>0</v>
      </c>
      <c r="J3" s="31">
        <f>E3*H3</f>
        <v>0</v>
      </c>
      <c r="K3" s="30" t="e" vm="131">
        <v>#VALUE!</v>
      </c>
    </row>
    <row r="4" spans="1:11" ht="69" customHeight="1" x14ac:dyDescent="0.2">
      <c r="A4" s="30" t="s">
        <v>397</v>
      </c>
      <c r="B4" s="30" t="s">
        <v>444</v>
      </c>
      <c r="C4" s="30" t="s">
        <v>612</v>
      </c>
      <c r="D4" s="30">
        <v>36</v>
      </c>
      <c r="E4" s="45"/>
      <c r="F4" s="31">
        <v>2</v>
      </c>
      <c r="G4" s="31">
        <v>1.95</v>
      </c>
      <c r="H4" s="31">
        <f t="shared" ref="H4:H49" si="0">D4*G4</f>
        <v>70.2</v>
      </c>
      <c r="I4" s="42">
        <f t="shared" ref="I4:I49" si="1">D4*E4</f>
        <v>0</v>
      </c>
      <c r="J4" s="31">
        <f t="shared" ref="J4:J49" si="2">E4*H4</f>
        <v>0</v>
      </c>
      <c r="K4" s="30" t="e" vm="131">
        <v>#VALUE!</v>
      </c>
    </row>
    <row r="5" spans="1:11" ht="69" customHeight="1" x14ac:dyDescent="0.2">
      <c r="A5" s="30" t="s">
        <v>398</v>
      </c>
      <c r="B5" s="30" t="s">
        <v>445</v>
      </c>
      <c r="C5" s="30" t="s">
        <v>613</v>
      </c>
      <c r="D5" s="30">
        <v>24</v>
      </c>
      <c r="E5" s="45"/>
      <c r="F5" s="31">
        <v>3.45</v>
      </c>
      <c r="G5" s="31">
        <v>3.4</v>
      </c>
      <c r="H5" s="31">
        <f t="shared" si="0"/>
        <v>81.599999999999994</v>
      </c>
      <c r="I5" s="42">
        <f t="shared" si="1"/>
        <v>0</v>
      </c>
      <c r="J5" s="31">
        <f t="shared" si="2"/>
        <v>0</v>
      </c>
      <c r="K5" s="30" t="e" vm="131">
        <v>#VALUE!</v>
      </c>
    </row>
    <row r="6" spans="1:11" ht="69" customHeight="1" x14ac:dyDescent="0.2">
      <c r="A6" s="30" t="s">
        <v>376</v>
      </c>
      <c r="B6" s="30" t="s">
        <v>423</v>
      </c>
      <c r="C6" s="30" t="s">
        <v>614</v>
      </c>
      <c r="D6" s="30">
        <v>36</v>
      </c>
      <c r="E6" s="44"/>
      <c r="F6" s="31">
        <v>1</v>
      </c>
      <c r="G6" s="31">
        <v>0.98</v>
      </c>
      <c r="H6" s="31">
        <f t="shared" si="0"/>
        <v>35.28</v>
      </c>
      <c r="I6" s="42">
        <f t="shared" si="1"/>
        <v>0</v>
      </c>
      <c r="J6" s="31">
        <f t="shared" si="2"/>
        <v>0</v>
      </c>
      <c r="K6" s="30" t="e" vm="132">
        <v>#VALUE!</v>
      </c>
    </row>
    <row r="7" spans="1:11" ht="69" customHeight="1" x14ac:dyDescent="0.2">
      <c r="A7" s="30" t="s">
        <v>377</v>
      </c>
      <c r="B7" s="30" t="s">
        <v>424</v>
      </c>
      <c r="C7" s="30" t="s">
        <v>615</v>
      </c>
      <c r="D7" s="30">
        <v>36</v>
      </c>
      <c r="E7" s="44"/>
      <c r="F7" s="31">
        <v>2</v>
      </c>
      <c r="G7" s="31">
        <v>1.95</v>
      </c>
      <c r="H7" s="31">
        <f t="shared" si="0"/>
        <v>70.2</v>
      </c>
      <c r="I7" s="42">
        <f t="shared" si="1"/>
        <v>0</v>
      </c>
      <c r="J7" s="31">
        <f t="shared" si="2"/>
        <v>0</v>
      </c>
      <c r="K7" s="30" t="e" vm="132">
        <v>#VALUE!</v>
      </c>
    </row>
    <row r="8" spans="1:11" ht="69" customHeight="1" x14ac:dyDescent="0.2">
      <c r="A8" s="30" t="s">
        <v>378</v>
      </c>
      <c r="B8" s="30" t="s">
        <v>425</v>
      </c>
      <c r="C8" s="30" t="s">
        <v>616</v>
      </c>
      <c r="D8" s="30">
        <v>24</v>
      </c>
      <c r="E8" s="44"/>
      <c r="F8" s="31">
        <v>2.8</v>
      </c>
      <c r="G8" s="31">
        <v>2.75</v>
      </c>
      <c r="H8" s="31">
        <f t="shared" si="0"/>
        <v>66</v>
      </c>
      <c r="I8" s="42">
        <f t="shared" si="1"/>
        <v>0</v>
      </c>
      <c r="J8" s="31">
        <f t="shared" si="2"/>
        <v>0</v>
      </c>
      <c r="K8" s="30" t="e" vm="132">
        <v>#VALUE!</v>
      </c>
    </row>
    <row r="9" spans="1:11" ht="69" customHeight="1" x14ac:dyDescent="0.2">
      <c r="A9" s="30" t="s">
        <v>409</v>
      </c>
      <c r="B9" s="30" t="s">
        <v>456</v>
      </c>
      <c r="C9" s="30" t="s">
        <v>617</v>
      </c>
      <c r="D9" s="30">
        <v>24</v>
      </c>
      <c r="E9" s="44"/>
      <c r="F9" s="31">
        <v>2.5499999999999998</v>
      </c>
      <c r="G9" s="31">
        <v>2.5</v>
      </c>
      <c r="H9" s="31">
        <f t="shared" si="0"/>
        <v>60</v>
      </c>
      <c r="I9" s="42">
        <f t="shared" si="1"/>
        <v>0</v>
      </c>
      <c r="J9" s="31">
        <f t="shared" si="2"/>
        <v>0</v>
      </c>
      <c r="K9" s="30" t="e" vm="133">
        <v>#VALUE!</v>
      </c>
    </row>
    <row r="10" spans="1:11" ht="69" customHeight="1" x14ac:dyDescent="0.2">
      <c r="A10" s="30" t="s">
        <v>408</v>
      </c>
      <c r="B10" s="30" t="s">
        <v>455</v>
      </c>
      <c r="C10" s="30" t="s">
        <v>618</v>
      </c>
      <c r="D10" s="30">
        <v>36</v>
      </c>
      <c r="E10" s="44"/>
      <c r="F10" s="31">
        <v>1</v>
      </c>
      <c r="G10" s="31">
        <v>0.95</v>
      </c>
      <c r="H10" s="31">
        <f t="shared" si="0"/>
        <v>34.199999999999996</v>
      </c>
      <c r="I10" s="42">
        <f t="shared" si="1"/>
        <v>0</v>
      </c>
      <c r="J10" s="31">
        <f t="shared" si="2"/>
        <v>0</v>
      </c>
      <c r="K10" s="30" t="e" vm="134">
        <v>#VALUE!</v>
      </c>
    </row>
    <row r="11" spans="1:11" ht="69" customHeight="1" x14ac:dyDescent="0.2">
      <c r="A11" s="30" t="s">
        <v>410</v>
      </c>
      <c r="B11" s="30" t="s">
        <v>457</v>
      </c>
      <c r="C11" s="30" t="s">
        <v>619</v>
      </c>
      <c r="D11" s="30">
        <v>36</v>
      </c>
      <c r="E11" s="44"/>
      <c r="F11" s="31">
        <v>1</v>
      </c>
      <c r="G11" s="31">
        <v>0.95</v>
      </c>
      <c r="H11" s="31">
        <f t="shared" si="0"/>
        <v>34.199999999999996</v>
      </c>
      <c r="I11" s="42">
        <f t="shared" si="1"/>
        <v>0</v>
      </c>
      <c r="J11" s="31">
        <f t="shared" si="2"/>
        <v>0</v>
      </c>
      <c r="K11" s="30" t="e" vm="135">
        <v>#VALUE!</v>
      </c>
    </row>
    <row r="12" spans="1:11" ht="69" customHeight="1" x14ac:dyDescent="0.2">
      <c r="A12" s="30" t="s">
        <v>411</v>
      </c>
      <c r="B12" s="30" t="s">
        <v>458</v>
      </c>
      <c r="C12" s="30" t="s">
        <v>620</v>
      </c>
      <c r="D12" s="30">
        <v>36</v>
      </c>
      <c r="E12" s="44"/>
      <c r="F12" s="31">
        <v>1</v>
      </c>
      <c r="G12" s="31">
        <v>0.95</v>
      </c>
      <c r="H12" s="31">
        <f t="shared" si="0"/>
        <v>34.199999999999996</v>
      </c>
      <c r="I12" s="42">
        <f t="shared" si="1"/>
        <v>0</v>
      </c>
      <c r="J12" s="31">
        <f t="shared" si="2"/>
        <v>0</v>
      </c>
      <c r="K12" s="30" t="e" vm="136">
        <v>#VALUE!</v>
      </c>
    </row>
    <row r="13" spans="1:11" ht="69" customHeight="1" x14ac:dyDescent="0.2">
      <c r="A13" s="30" t="s">
        <v>399</v>
      </c>
      <c r="B13" s="30" t="s">
        <v>446</v>
      </c>
      <c r="C13" s="30" t="s">
        <v>621</v>
      </c>
      <c r="D13" s="30">
        <v>24</v>
      </c>
      <c r="E13" s="44"/>
      <c r="F13" s="31">
        <v>3</v>
      </c>
      <c r="G13" s="31">
        <v>2.95</v>
      </c>
      <c r="H13" s="31">
        <f t="shared" si="0"/>
        <v>70.800000000000011</v>
      </c>
      <c r="I13" s="42">
        <f t="shared" si="1"/>
        <v>0</v>
      </c>
      <c r="J13" s="31">
        <f t="shared" si="2"/>
        <v>0</v>
      </c>
      <c r="K13" s="30" t="e" vm="137">
        <v>#VALUE!</v>
      </c>
    </row>
    <row r="14" spans="1:11" ht="69" customHeight="1" x14ac:dyDescent="0.2">
      <c r="A14" s="30" t="s">
        <v>400</v>
      </c>
      <c r="B14" s="30" t="s">
        <v>447</v>
      </c>
      <c r="C14" s="30" t="s">
        <v>622</v>
      </c>
      <c r="D14" s="30">
        <v>24</v>
      </c>
      <c r="E14" s="44"/>
      <c r="F14" s="31">
        <v>3</v>
      </c>
      <c r="G14" s="31">
        <v>2.95</v>
      </c>
      <c r="H14" s="31">
        <f t="shared" si="0"/>
        <v>70.800000000000011</v>
      </c>
      <c r="I14" s="42">
        <f t="shared" si="1"/>
        <v>0</v>
      </c>
      <c r="J14" s="31">
        <f t="shared" si="2"/>
        <v>0</v>
      </c>
      <c r="K14" s="30" t="e" vm="138">
        <v>#VALUE!</v>
      </c>
    </row>
    <row r="15" spans="1:11" ht="69" customHeight="1" x14ac:dyDescent="0.2">
      <c r="A15" s="30" t="s">
        <v>394</v>
      </c>
      <c r="B15" s="30" t="s">
        <v>441</v>
      </c>
      <c r="C15" s="30" t="s">
        <v>623</v>
      </c>
      <c r="D15" s="30">
        <v>36</v>
      </c>
      <c r="E15" s="44"/>
      <c r="F15" s="31">
        <v>1.75</v>
      </c>
      <c r="G15" s="31">
        <v>1.65</v>
      </c>
      <c r="H15" s="31">
        <f t="shared" si="0"/>
        <v>59.4</v>
      </c>
      <c r="I15" s="42">
        <f t="shared" si="1"/>
        <v>0</v>
      </c>
      <c r="J15" s="31">
        <f t="shared" si="2"/>
        <v>0</v>
      </c>
      <c r="K15" s="30" t="e" vm="139">
        <v>#VALUE!</v>
      </c>
    </row>
    <row r="16" spans="1:11" ht="69" customHeight="1" x14ac:dyDescent="0.2">
      <c r="A16" s="30" t="s">
        <v>395</v>
      </c>
      <c r="B16" s="30" t="s">
        <v>442</v>
      </c>
      <c r="C16" s="30" t="s">
        <v>624</v>
      </c>
      <c r="D16" s="30">
        <v>24</v>
      </c>
      <c r="E16" s="44"/>
      <c r="F16" s="31">
        <v>5</v>
      </c>
      <c r="G16" s="31">
        <v>4.95</v>
      </c>
      <c r="H16" s="31">
        <f t="shared" si="0"/>
        <v>118.80000000000001</v>
      </c>
      <c r="I16" s="42">
        <f t="shared" si="1"/>
        <v>0</v>
      </c>
      <c r="J16" s="31">
        <f t="shared" si="2"/>
        <v>0</v>
      </c>
      <c r="K16" s="30" t="e" vm="140">
        <v>#VALUE!</v>
      </c>
    </row>
    <row r="17" spans="1:11" ht="69" customHeight="1" x14ac:dyDescent="0.2">
      <c r="A17" s="30" t="s">
        <v>379</v>
      </c>
      <c r="B17" s="30" t="s">
        <v>426</v>
      </c>
      <c r="C17" s="30" t="s">
        <v>625</v>
      </c>
      <c r="D17" s="30">
        <v>36</v>
      </c>
      <c r="E17" s="44"/>
      <c r="F17" s="31">
        <v>1.3</v>
      </c>
      <c r="G17" s="31">
        <v>1.25</v>
      </c>
      <c r="H17" s="31">
        <f t="shared" si="0"/>
        <v>45</v>
      </c>
      <c r="I17" s="42">
        <f t="shared" si="1"/>
        <v>0</v>
      </c>
      <c r="J17" s="31">
        <f t="shared" si="2"/>
        <v>0</v>
      </c>
      <c r="K17" s="30" t="e" vm="141">
        <v>#VALUE!</v>
      </c>
    </row>
    <row r="18" spans="1:11" ht="69" customHeight="1" x14ac:dyDescent="0.2">
      <c r="A18" s="30" t="s">
        <v>380</v>
      </c>
      <c r="B18" s="30" t="s">
        <v>427</v>
      </c>
      <c r="C18" s="30" t="s">
        <v>626</v>
      </c>
      <c r="D18" s="30">
        <v>36</v>
      </c>
      <c r="E18" s="44"/>
      <c r="F18" s="31">
        <v>1.8</v>
      </c>
      <c r="G18" s="31">
        <v>1.75</v>
      </c>
      <c r="H18" s="31">
        <f t="shared" si="0"/>
        <v>63</v>
      </c>
      <c r="I18" s="42">
        <f t="shared" si="1"/>
        <v>0</v>
      </c>
      <c r="J18" s="31">
        <f t="shared" si="2"/>
        <v>0</v>
      </c>
      <c r="K18" s="30" t="e" vm="141">
        <v>#VALUE!</v>
      </c>
    </row>
    <row r="19" spans="1:11" ht="69" customHeight="1" x14ac:dyDescent="0.2">
      <c r="A19" s="30" t="s">
        <v>381</v>
      </c>
      <c r="B19" s="30" t="s">
        <v>428</v>
      </c>
      <c r="C19" s="30" t="s">
        <v>627</v>
      </c>
      <c r="D19" s="30">
        <v>24</v>
      </c>
      <c r="E19" s="44"/>
      <c r="F19" s="31">
        <v>2.9</v>
      </c>
      <c r="G19" s="31">
        <v>2.8</v>
      </c>
      <c r="H19" s="31">
        <f t="shared" si="0"/>
        <v>67.199999999999989</v>
      </c>
      <c r="I19" s="42">
        <f t="shared" si="1"/>
        <v>0</v>
      </c>
      <c r="J19" s="31">
        <f t="shared" si="2"/>
        <v>0</v>
      </c>
      <c r="K19" s="30" t="e" vm="141">
        <v>#VALUE!</v>
      </c>
    </row>
    <row r="20" spans="1:11" ht="69" customHeight="1" x14ac:dyDescent="0.2">
      <c r="A20" s="30" t="s">
        <v>382</v>
      </c>
      <c r="B20" s="30" t="s">
        <v>429</v>
      </c>
      <c r="C20" s="30" t="s">
        <v>628</v>
      </c>
      <c r="D20" s="30">
        <v>36</v>
      </c>
      <c r="E20" s="44"/>
      <c r="F20" s="31">
        <v>1.3</v>
      </c>
      <c r="G20" s="31">
        <v>1.25</v>
      </c>
      <c r="H20" s="31">
        <f t="shared" si="0"/>
        <v>45</v>
      </c>
      <c r="I20" s="42">
        <f t="shared" si="1"/>
        <v>0</v>
      </c>
      <c r="J20" s="31">
        <f t="shared" si="2"/>
        <v>0</v>
      </c>
      <c r="K20" s="30" t="e" vm="142">
        <v>#VALUE!</v>
      </c>
    </row>
    <row r="21" spans="1:11" ht="69" customHeight="1" x14ac:dyDescent="0.2">
      <c r="A21" s="30" t="s">
        <v>383</v>
      </c>
      <c r="B21" s="30" t="s">
        <v>430</v>
      </c>
      <c r="C21" s="30" t="s">
        <v>629</v>
      </c>
      <c r="D21" s="30">
        <v>36</v>
      </c>
      <c r="E21" s="44"/>
      <c r="F21" s="31">
        <v>1.8</v>
      </c>
      <c r="G21" s="31">
        <v>1.75</v>
      </c>
      <c r="H21" s="31">
        <f t="shared" si="0"/>
        <v>63</v>
      </c>
      <c r="I21" s="42">
        <f t="shared" si="1"/>
        <v>0</v>
      </c>
      <c r="J21" s="31">
        <f t="shared" si="2"/>
        <v>0</v>
      </c>
      <c r="K21" s="30" t="e" vm="142">
        <v>#VALUE!</v>
      </c>
    </row>
    <row r="22" spans="1:11" ht="69" customHeight="1" x14ac:dyDescent="0.2">
      <c r="A22" s="30" t="s">
        <v>384</v>
      </c>
      <c r="B22" s="30" t="s">
        <v>431</v>
      </c>
      <c r="C22" s="30" t="s">
        <v>630</v>
      </c>
      <c r="D22" s="30">
        <v>24</v>
      </c>
      <c r="E22" s="44"/>
      <c r="F22" s="31">
        <v>2.9</v>
      </c>
      <c r="G22" s="31">
        <v>2.8</v>
      </c>
      <c r="H22" s="31">
        <f t="shared" si="0"/>
        <v>67.199999999999989</v>
      </c>
      <c r="I22" s="42">
        <f t="shared" si="1"/>
        <v>0</v>
      </c>
      <c r="J22" s="31">
        <f t="shared" si="2"/>
        <v>0</v>
      </c>
      <c r="K22" s="30" t="e" vm="142">
        <v>#VALUE!</v>
      </c>
    </row>
    <row r="23" spans="1:11" ht="69" customHeight="1" x14ac:dyDescent="0.2">
      <c r="A23" s="30" t="s">
        <v>385</v>
      </c>
      <c r="B23" s="30" t="s">
        <v>432</v>
      </c>
      <c r="C23" s="30" t="s">
        <v>631</v>
      </c>
      <c r="D23" s="30">
        <v>36</v>
      </c>
      <c r="E23" s="44"/>
      <c r="F23" s="31">
        <v>1.3</v>
      </c>
      <c r="G23" s="31">
        <v>1.25</v>
      </c>
      <c r="H23" s="31">
        <f t="shared" si="0"/>
        <v>45</v>
      </c>
      <c r="I23" s="42">
        <f t="shared" si="1"/>
        <v>0</v>
      </c>
      <c r="J23" s="31">
        <f t="shared" si="2"/>
        <v>0</v>
      </c>
      <c r="K23" s="30" t="e" vm="143">
        <v>#VALUE!</v>
      </c>
    </row>
    <row r="24" spans="1:11" ht="69" customHeight="1" x14ac:dyDescent="0.2">
      <c r="A24" s="30" t="s">
        <v>386</v>
      </c>
      <c r="B24" s="30" t="s">
        <v>433</v>
      </c>
      <c r="C24" s="30" t="s">
        <v>632</v>
      </c>
      <c r="D24" s="30">
        <v>36</v>
      </c>
      <c r="E24" s="44"/>
      <c r="F24" s="31">
        <v>1.8</v>
      </c>
      <c r="G24" s="31">
        <v>1.75</v>
      </c>
      <c r="H24" s="31">
        <f t="shared" si="0"/>
        <v>63</v>
      </c>
      <c r="I24" s="42">
        <f t="shared" si="1"/>
        <v>0</v>
      </c>
      <c r="J24" s="31">
        <f t="shared" si="2"/>
        <v>0</v>
      </c>
      <c r="K24" s="30" t="e" vm="143">
        <v>#VALUE!</v>
      </c>
    </row>
    <row r="25" spans="1:11" ht="69" customHeight="1" x14ac:dyDescent="0.2">
      <c r="A25" s="30" t="s">
        <v>387</v>
      </c>
      <c r="B25" s="30" t="s">
        <v>434</v>
      </c>
      <c r="C25" s="30" t="s">
        <v>633</v>
      </c>
      <c r="D25" s="30">
        <v>24</v>
      </c>
      <c r="E25" s="44"/>
      <c r="F25" s="31">
        <v>2.5499999999999998</v>
      </c>
      <c r="G25" s="31">
        <v>2.5</v>
      </c>
      <c r="H25" s="31">
        <f t="shared" si="0"/>
        <v>60</v>
      </c>
      <c r="I25" s="42">
        <f t="shared" si="1"/>
        <v>0</v>
      </c>
      <c r="J25" s="31">
        <f t="shared" si="2"/>
        <v>0</v>
      </c>
      <c r="K25" s="30" t="e" vm="143">
        <v>#VALUE!</v>
      </c>
    </row>
    <row r="26" spans="1:11" ht="69" customHeight="1" x14ac:dyDescent="0.2">
      <c r="A26" s="30" t="s">
        <v>388</v>
      </c>
      <c r="B26" s="30" t="s">
        <v>435</v>
      </c>
      <c r="C26" s="30" t="s">
        <v>634</v>
      </c>
      <c r="D26" s="30">
        <v>36</v>
      </c>
      <c r="E26" s="44"/>
      <c r="F26" s="31">
        <v>1.1499999999999999</v>
      </c>
      <c r="G26" s="31">
        <v>1.1000000000000001</v>
      </c>
      <c r="H26" s="31">
        <f t="shared" si="0"/>
        <v>39.6</v>
      </c>
      <c r="I26" s="42">
        <f t="shared" si="1"/>
        <v>0</v>
      </c>
      <c r="J26" s="31">
        <f t="shared" si="2"/>
        <v>0</v>
      </c>
      <c r="K26" s="30" t="e" vm="144">
        <v>#VALUE!</v>
      </c>
    </row>
    <row r="27" spans="1:11" ht="69" customHeight="1" x14ac:dyDescent="0.2">
      <c r="A27" s="30" t="s">
        <v>389</v>
      </c>
      <c r="B27" s="30" t="s">
        <v>436</v>
      </c>
      <c r="C27" s="30" t="s">
        <v>635</v>
      </c>
      <c r="D27" s="30">
        <v>36</v>
      </c>
      <c r="E27" s="44"/>
      <c r="F27" s="31">
        <v>1.8</v>
      </c>
      <c r="G27" s="31">
        <v>1.75</v>
      </c>
      <c r="H27" s="31">
        <f t="shared" si="0"/>
        <v>63</v>
      </c>
      <c r="I27" s="42">
        <f t="shared" si="1"/>
        <v>0</v>
      </c>
      <c r="J27" s="31">
        <f t="shared" si="2"/>
        <v>0</v>
      </c>
      <c r="K27" s="30" t="e" vm="145">
        <v>#VALUE!</v>
      </c>
    </row>
    <row r="28" spans="1:11" ht="69" customHeight="1" x14ac:dyDescent="0.2">
      <c r="A28" s="30" t="s">
        <v>390</v>
      </c>
      <c r="B28" s="30" t="s">
        <v>437</v>
      </c>
      <c r="C28" s="30" t="s">
        <v>636</v>
      </c>
      <c r="D28" s="30">
        <v>24</v>
      </c>
      <c r="E28" s="44"/>
      <c r="F28" s="31">
        <v>2.75</v>
      </c>
      <c r="G28" s="31">
        <v>2.7</v>
      </c>
      <c r="H28" s="31">
        <f t="shared" si="0"/>
        <v>64.800000000000011</v>
      </c>
      <c r="I28" s="42">
        <f t="shared" si="1"/>
        <v>0</v>
      </c>
      <c r="J28" s="31">
        <f t="shared" si="2"/>
        <v>0</v>
      </c>
      <c r="K28" s="30" t="e" vm="146">
        <v>#VALUE!</v>
      </c>
    </row>
    <row r="29" spans="1:11" ht="69" customHeight="1" x14ac:dyDescent="0.2">
      <c r="A29" s="30" t="s">
        <v>391</v>
      </c>
      <c r="B29" s="30" t="s">
        <v>438</v>
      </c>
      <c r="C29" s="30" t="s">
        <v>637</v>
      </c>
      <c r="D29" s="30">
        <v>36</v>
      </c>
      <c r="E29" s="44"/>
      <c r="F29" s="31">
        <v>1.8</v>
      </c>
      <c r="G29" s="31">
        <v>1.75</v>
      </c>
      <c r="H29" s="31">
        <f t="shared" si="0"/>
        <v>63</v>
      </c>
      <c r="I29" s="42">
        <f t="shared" si="1"/>
        <v>0</v>
      </c>
      <c r="J29" s="31">
        <f t="shared" si="2"/>
        <v>0</v>
      </c>
      <c r="K29" s="30" t="e" vm="147">
        <v>#VALUE!</v>
      </c>
    </row>
    <row r="30" spans="1:11" ht="69" customHeight="1" x14ac:dyDescent="0.2">
      <c r="A30" s="30" t="s">
        <v>392</v>
      </c>
      <c r="B30" s="30" t="s">
        <v>439</v>
      </c>
      <c r="C30" s="30" t="s">
        <v>638</v>
      </c>
      <c r="D30" s="30">
        <v>36</v>
      </c>
      <c r="E30" s="44"/>
      <c r="F30" s="31">
        <v>2.5499999999999998</v>
      </c>
      <c r="G30" s="31">
        <v>2.5</v>
      </c>
      <c r="H30" s="31">
        <f t="shared" si="0"/>
        <v>90</v>
      </c>
      <c r="I30" s="42">
        <f t="shared" si="1"/>
        <v>0</v>
      </c>
      <c r="J30" s="31">
        <f t="shared" si="2"/>
        <v>0</v>
      </c>
      <c r="K30" s="30" t="e" vm="147">
        <v>#VALUE!</v>
      </c>
    </row>
    <row r="31" spans="1:11" ht="69" customHeight="1" x14ac:dyDescent="0.2">
      <c r="A31" s="30" t="s">
        <v>393</v>
      </c>
      <c r="B31" s="30" t="s">
        <v>440</v>
      </c>
      <c r="C31" s="30" t="s">
        <v>639</v>
      </c>
      <c r="D31" s="30">
        <v>24</v>
      </c>
      <c r="E31" s="44"/>
      <c r="F31" s="31">
        <v>2.9</v>
      </c>
      <c r="G31" s="31">
        <v>2.85</v>
      </c>
      <c r="H31" s="31">
        <f t="shared" si="0"/>
        <v>68.400000000000006</v>
      </c>
      <c r="I31" s="42">
        <f t="shared" si="1"/>
        <v>0</v>
      </c>
      <c r="J31" s="31">
        <f t="shared" si="2"/>
        <v>0</v>
      </c>
      <c r="K31" s="30" t="e" vm="148">
        <v>#VALUE!</v>
      </c>
    </row>
    <row r="32" spans="1:11" ht="69" customHeight="1" x14ac:dyDescent="0.2">
      <c r="A32" s="30" t="s">
        <v>373</v>
      </c>
      <c r="B32" s="30" t="s">
        <v>420</v>
      </c>
      <c r="C32" s="30" t="s">
        <v>640</v>
      </c>
      <c r="D32" s="30">
        <v>36</v>
      </c>
      <c r="E32" s="44"/>
      <c r="F32" s="31">
        <v>2.2999999999999998</v>
      </c>
      <c r="G32" s="31">
        <v>2.25</v>
      </c>
      <c r="H32" s="31">
        <f t="shared" si="0"/>
        <v>81</v>
      </c>
      <c r="I32" s="42">
        <f t="shared" si="1"/>
        <v>0</v>
      </c>
      <c r="J32" s="31">
        <f t="shared" si="2"/>
        <v>0</v>
      </c>
      <c r="K32" s="30" t="e" vm="149">
        <v>#VALUE!</v>
      </c>
    </row>
    <row r="33" spans="1:11" ht="69" customHeight="1" x14ac:dyDescent="0.2">
      <c r="A33" s="30" t="s">
        <v>374</v>
      </c>
      <c r="B33" s="30" t="s">
        <v>421</v>
      </c>
      <c r="C33" s="30" t="s">
        <v>641</v>
      </c>
      <c r="D33" s="30">
        <v>36</v>
      </c>
      <c r="E33" s="44"/>
      <c r="F33" s="31">
        <v>2.8</v>
      </c>
      <c r="G33" s="31">
        <v>2.75</v>
      </c>
      <c r="H33" s="31">
        <f t="shared" si="0"/>
        <v>99</v>
      </c>
      <c r="I33" s="42">
        <f t="shared" si="1"/>
        <v>0</v>
      </c>
      <c r="J33" s="31">
        <f t="shared" si="2"/>
        <v>0</v>
      </c>
      <c r="K33" s="30" t="e" vm="149">
        <v>#VALUE!</v>
      </c>
    </row>
    <row r="34" spans="1:11" ht="69" customHeight="1" x14ac:dyDescent="0.2">
      <c r="A34" s="30" t="s">
        <v>375</v>
      </c>
      <c r="B34" s="30" t="s">
        <v>422</v>
      </c>
      <c r="C34" s="30" t="s">
        <v>642</v>
      </c>
      <c r="D34" s="30">
        <v>24</v>
      </c>
      <c r="E34" s="44"/>
      <c r="F34" s="31">
        <v>3.55</v>
      </c>
      <c r="G34" s="31">
        <v>3.5</v>
      </c>
      <c r="H34" s="31">
        <f t="shared" si="0"/>
        <v>84</v>
      </c>
      <c r="I34" s="42">
        <f t="shared" si="1"/>
        <v>0</v>
      </c>
      <c r="J34" s="31">
        <f t="shared" si="2"/>
        <v>0</v>
      </c>
      <c r="K34" s="30" t="e" vm="149">
        <v>#VALUE!</v>
      </c>
    </row>
    <row r="35" spans="1:11" ht="69" customHeight="1" x14ac:dyDescent="0.2">
      <c r="A35" s="30" t="s">
        <v>401</v>
      </c>
      <c r="B35" s="30" t="s">
        <v>448</v>
      </c>
      <c r="C35" s="30" t="s">
        <v>643</v>
      </c>
      <c r="D35" s="30">
        <v>24</v>
      </c>
      <c r="E35" s="44"/>
      <c r="F35" s="31">
        <v>3.55</v>
      </c>
      <c r="G35" s="31">
        <v>3.5</v>
      </c>
      <c r="H35" s="31">
        <f t="shared" si="0"/>
        <v>84</v>
      </c>
      <c r="I35" s="42">
        <f t="shared" si="1"/>
        <v>0</v>
      </c>
      <c r="J35" s="31">
        <f t="shared" si="2"/>
        <v>0</v>
      </c>
      <c r="K35" s="30" t="e" vm="150">
        <v>#VALUE!</v>
      </c>
    </row>
    <row r="36" spans="1:11" ht="69" customHeight="1" x14ac:dyDescent="0.2">
      <c r="A36" s="30" t="s">
        <v>402</v>
      </c>
      <c r="B36" s="30" t="s">
        <v>449</v>
      </c>
      <c r="C36" s="30" t="s">
        <v>644</v>
      </c>
      <c r="D36" s="30">
        <v>24</v>
      </c>
      <c r="E36" s="44"/>
      <c r="F36" s="31">
        <v>4.55</v>
      </c>
      <c r="G36" s="31">
        <v>4.5</v>
      </c>
      <c r="H36" s="31">
        <f t="shared" si="0"/>
        <v>108</v>
      </c>
      <c r="I36" s="42">
        <f t="shared" si="1"/>
        <v>0</v>
      </c>
      <c r="J36" s="31">
        <f t="shared" si="2"/>
        <v>0</v>
      </c>
      <c r="K36" s="30" t="e" vm="151">
        <v>#VALUE!</v>
      </c>
    </row>
    <row r="37" spans="1:11" ht="69" customHeight="1" x14ac:dyDescent="0.2">
      <c r="A37" s="30" t="s">
        <v>403</v>
      </c>
      <c r="B37" s="30" t="s">
        <v>450</v>
      </c>
      <c r="C37" s="30" t="s">
        <v>645</v>
      </c>
      <c r="D37" s="30">
        <v>36</v>
      </c>
      <c r="E37" s="44"/>
      <c r="F37" s="31">
        <v>2</v>
      </c>
      <c r="G37" s="31">
        <v>1.95</v>
      </c>
      <c r="H37" s="31">
        <f t="shared" si="0"/>
        <v>70.2</v>
      </c>
      <c r="I37" s="42">
        <f t="shared" si="1"/>
        <v>0</v>
      </c>
      <c r="J37" s="31">
        <f t="shared" si="2"/>
        <v>0</v>
      </c>
      <c r="K37" s="30" t="e" vm="152">
        <v>#VALUE!</v>
      </c>
    </row>
    <row r="38" spans="1:11" ht="69" customHeight="1" x14ac:dyDescent="0.2">
      <c r="A38" s="30" t="s">
        <v>404</v>
      </c>
      <c r="B38" s="30" t="s">
        <v>451</v>
      </c>
      <c r="C38" s="30" t="s">
        <v>646</v>
      </c>
      <c r="D38" s="30">
        <v>36</v>
      </c>
      <c r="E38" s="44"/>
      <c r="F38" s="31">
        <v>1.05</v>
      </c>
      <c r="G38" s="31">
        <v>1</v>
      </c>
      <c r="H38" s="31">
        <f t="shared" si="0"/>
        <v>36</v>
      </c>
      <c r="I38" s="42">
        <f t="shared" si="1"/>
        <v>0</v>
      </c>
      <c r="J38" s="31">
        <f t="shared" si="2"/>
        <v>0</v>
      </c>
      <c r="K38" s="30" t="e" vm="153">
        <v>#VALUE!</v>
      </c>
    </row>
    <row r="39" spans="1:11" ht="69" customHeight="1" x14ac:dyDescent="0.2">
      <c r="A39" s="30" t="s">
        <v>405</v>
      </c>
      <c r="B39" s="30" t="s">
        <v>452</v>
      </c>
      <c r="C39" s="30" t="s">
        <v>647</v>
      </c>
      <c r="D39" s="30">
        <v>36</v>
      </c>
      <c r="E39" s="44"/>
      <c r="F39" s="31">
        <v>2.4</v>
      </c>
      <c r="G39" s="31">
        <v>2.35</v>
      </c>
      <c r="H39" s="31">
        <f t="shared" si="0"/>
        <v>84.600000000000009</v>
      </c>
      <c r="I39" s="42">
        <f t="shared" si="1"/>
        <v>0</v>
      </c>
      <c r="J39" s="31">
        <f t="shared" si="2"/>
        <v>0</v>
      </c>
      <c r="K39" s="30" t="e" vm="154">
        <v>#VALUE!</v>
      </c>
    </row>
    <row r="40" spans="1:11" ht="69" customHeight="1" x14ac:dyDescent="0.2">
      <c r="A40" s="30" t="s">
        <v>406</v>
      </c>
      <c r="B40" s="30" t="s">
        <v>453</v>
      </c>
      <c r="C40" s="30" t="s">
        <v>648</v>
      </c>
      <c r="D40" s="30">
        <v>36</v>
      </c>
      <c r="E40" s="44"/>
      <c r="F40" s="31">
        <v>0.7</v>
      </c>
      <c r="G40" s="31">
        <v>0.65</v>
      </c>
      <c r="H40" s="31">
        <f t="shared" si="0"/>
        <v>23.400000000000002</v>
      </c>
      <c r="I40" s="42">
        <f t="shared" si="1"/>
        <v>0</v>
      </c>
      <c r="J40" s="31">
        <f t="shared" si="2"/>
        <v>0</v>
      </c>
      <c r="K40" s="30" t="e" vm="155">
        <v>#VALUE!</v>
      </c>
    </row>
    <row r="41" spans="1:11" ht="69" customHeight="1" x14ac:dyDescent="0.2">
      <c r="A41" s="30" t="s">
        <v>407</v>
      </c>
      <c r="B41" s="30" t="s">
        <v>454</v>
      </c>
      <c r="C41" s="30" t="s">
        <v>649</v>
      </c>
      <c r="D41" s="30">
        <v>36</v>
      </c>
      <c r="E41" s="44"/>
      <c r="F41" s="31">
        <v>0.8</v>
      </c>
      <c r="G41" s="31">
        <v>0.75</v>
      </c>
      <c r="H41" s="31">
        <f t="shared" si="0"/>
        <v>27</v>
      </c>
      <c r="I41" s="42">
        <f t="shared" si="1"/>
        <v>0</v>
      </c>
      <c r="J41" s="31">
        <f t="shared" si="2"/>
        <v>0</v>
      </c>
      <c r="K41" s="30" t="e" vm="156">
        <v>#VALUE!</v>
      </c>
    </row>
    <row r="42" spans="1:11" ht="69" customHeight="1" x14ac:dyDescent="0.2">
      <c r="A42" s="30" t="s">
        <v>415</v>
      </c>
      <c r="B42" s="30" t="s">
        <v>462</v>
      </c>
      <c r="C42" s="30" t="s">
        <v>650</v>
      </c>
      <c r="D42" s="30">
        <v>36</v>
      </c>
      <c r="E42" s="44"/>
      <c r="F42" s="31">
        <v>0.75</v>
      </c>
      <c r="G42" s="31">
        <v>0.69</v>
      </c>
      <c r="H42" s="31">
        <f t="shared" si="0"/>
        <v>24.839999999999996</v>
      </c>
      <c r="I42" s="42">
        <f t="shared" si="1"/>
        <v>0</v>
      </c>
      <c r="J42" s="31">
        <f t="shared" si="2"/>
        <v>0</v>
      </c>
      <c r="K42" s="30" t="e" vm="157">
        <v>#VALUE!</v>
      </c>
    </row>
    <row r="43" spans="1:11" ht="69" customHeight="1" x14ac:dyDescent="0.2">
      <c r="A43" s="30" t="s">
        <v>416</v>
      </c>
      <c r="B43" s="30" t="s">
        <v>463</v>
      </c>
      <c r="C43" s="30" t="s">
        <v>651</v>
      </c>
      <c r="D43" s="30">
        <v>36</v>
      </c>
      <c r="E43" s="44"/>
      <c r="F43" s="31">
        <v>0.8</v>
      </c>
      <c r="G43" s="31">
        <v>0.75</v>
      </c>
      <c r="H43" s="31">
        <f t="shared" si="0"/>
        <v>27</v>
      </c>
      <c r="I43" s="42">
        <f t="shared" si="1"/>
        <v>0</v>
      </c>
      <c r="J43" s="31">
        <f t="shared" si="2"/>
        <v>0</v>
      </c>
      <c r="K43" s="30" t="e" vm="158">
        <v>#VALUE!</v>
      </c>
    </row>
    <row r="44" spans="1:11" ht="69" customHeight="1" x14ac:dyDescent="0.2">
      <c r="A44" s="30" t="s">
        <v>417</v>
      </c>
      <c r="B44" s="30" t="s">
        <v>464</v>
      </c>
      <c r="C44" s="30" t="s">
        <v>652</v>
      </c>
      <c r="D44" s="30">
        <v>12</v>
      </c>
      <c r="E44" s="44"/>
      <c r="F44" s="31">
        <v>1.05</v>
      </c>
      <c r="G44" s="31">
        <v>0.98</v>
      </c>
      <c r="H44" s="31">
        <f t="shared" si="0"/>
        <v>11.76</v>
      </c>
      <c r="I44" s="42">
        <f t="shared" si="1"/>
        <v>0</v>
      </c>
      <c r="J44" s="31">
        <f t="shared" si="2"/>
        <v>0</v>
      </c>
      <c r="K44" s="30" t="e" vm="159">
        <v>#VALUE!</v>
      </c>
    </row>
    <row r="45" spans="1:11" ht="69" customHeight="1" x14ac:dyDescent="0.2">
      <c r="A45" s="30" t="s">
        <v>418</v>
      </c>
      <c r="B45" s="30" t="s">
        <v>465</v>
      </c>
      <c r="C45" s="30" t="s">
        <v>653</v>
      </c>
      <c r="D45" s="30">
        <v>12</v>
      </c>
      <c r="E45" s="44"/>
      <c r="F45" s="31">
        <v>1.05</v>
      </c>
      <c r="G45" s="31">
        <v>0.98</v>
      </c>
      <c r="H45" s="31">
        <f t="shared" si="0"/>
        <v>11.76</v>
      </c>
      <c r="I45" s="42">
        <f t="shared" si="1"/>
        <v>0</v>
      </c>
      <c r="J45" s="31">
        <f t="shared" si="2"/>
        <v>0</v>
      </c>
      <c r="K45" s="30" t="e" vm="160">
        <v>#VALUE!</v>
      </c>
    </row>
    <row r="46" spans="1:11" ht="69" customHeight="1" x14ac:dyDescent="0.2">
      <c r="A46" s="30" t="s">
        <v>419</v>
      </c>
      <c r="B46" s="30" t="s">
        <v>466</v>
      </c>
      <c r="C46" s="30" t="s">
        <v>654</v>
      </c>
      <c r="D46" s="30">
        <v>36</v>
      </c>
      <c r="E46" s="44"/>
      <c r="F46" s="31">
        <v>2</v>
      </c>
      <c r="G46" s="31">
        <v>1.95</v>
      </c>
      <c r="H46" s="31">
        <f t="shared" si="0"/>
        <v>70.2</v>
      </c>
      <c r="I46" s="42">
        <f t="shared" si="1"/>
        <v>0</v>
      </c>
      <c r="J46" s="31">
        <f t="shared" si="2"/>
        <v>0</v>
      </c>
      <c r="K46" s="30" t="e" vm="161">
        <v>#VALUE!</v>
      </c>
    </row>
    <row r="47" spans="1:11" ht="69" customHeight="1" x14ac:dyDescent="0.2">
      <c r="A47" s="30" t="s">
        <v>412</v>
      </c>
      <c r="B47" s="30" t="s">
        <v>459</v>
      </c>
      <c r="C47" s="30" t="s">
        <v>655</v>
      </c>
      <c r="D47" s="30">
        <v>36</v>
      </c>
      <c r="E47" s="44"/>
      <c r="F47" s="31">
        <v>1.1499999999999999</v>
      </c>
      <c r="G47" s="31">
        <v>1.1000000000000001</v>
      </c>
      <c r="H47" s="31">
        <f t="shared" si="0"/>
        <v>39.6</v>
      </c>
      <c r="I47" s="42">
        <f t="shared" si="1"/>
        <v>0</v>
      </c>
      <c r="J47" s="31">
        <f t="shared" si="2"/>
        <v>0</v>
      </c>
      <c r="K47" s="30" t="e" vm="162">
        <v>#VALUE!</v>
      </c>
    </row>
    <row r="48" spans="1:11" ht="69" customHeight="1" x14ac:dyDescent="0.2">
      <c r="A48" s="30" t="s">
        <v>413</v>
      </c>
      <c r="B48" s="30" t="s">
        <v>460</v>
      </c>
      <c r="C48" s="30" t="s">
        <v>656</v>
      </c>
      <c r="D48" s="30">
        <v>36</v>
      </c>
      <c r="E48" s="44"/>
      <c r="F48" s="31">
        <v>1.1499999999999999</v>
      </c>
      <c r="G48" s="31">
        <v>1.1000000000000001</v>
      </c>
      <c r="H48" s="31">
        <f t="shared" si="0"/>
        <v>39.6</v>
      </c>
      <c r="I48" s="42">
        <f t="shared" si="1"/>
        <v>0</v>
      </c>
      <c r="J48" s="31">
        <f t="shared" si="2"/>
        <v>0</v>
      </c>
      <c r="K48" s="30" t="e" vm="163">
        <v>#VALUE!</v>
      </c>
    </row>
    <row r="49" spans="1:11" ht="69" customHeight="1" x14ac:dyDescent="0.2">
      <c r="A49" s="30" t="s">
        <v>414</v>
      </c>
      <c r="B49" s="30" t="s">
        <v>461</v>
      </c>
      <c r="C49" s="30" t="s">
        <v>657</v>
      </c>
      <c r="D49" s="30">
        <v>36</v>
      </c>
      <c r="E49" s="44"/>
      <c r="F49" s="31">
        <v>1.1499999999999999</v>
      </c>
      <c r="G49" s="31">
        <v>1.1000000000000001</v>
      </c>
      <c r="H49" s="31">
        <f t="shared" si="0"/>
        <v>39.6</v>
      </c>
      <c r="I49" s="42">
        <f t="shared" si="1"/>
        <v>0</v>
      </c>
      <c r="J49" s="31">
        <f t="shared" si="2"/>
        <v>0</v>
      </c>
      <c r="K49" s="30" t="e" vm="164">
        <v>#VALUE!</v>
      </c>
    </row>
    <row r="50" spans="1:11" x14ac:dyDescent="0.2">
      <c r="E50">
        <f>SUM(E3:E49)</f>
        <v>0</v>
      </c>
      <c r="I50" s="43">
        <f>SUM(I3:I49)</f>
        <v>0</v>
      </c>
      <c r="J50" s="35">
        <f>SUM(J3:J49)</f>
        <v>0</v>
      </c>
    </row>
  </sheetData>
  <mergeCells count="1">
    <mergeCell ref="A1:K1"/>
  </mergeCells>
  <pageMargins left="0.7" right="0.7" top="0.75" bottom="0.75" header="0.3" footer="0.3"/>
</worksheet>
</file>

<file path=xl/worksheets/sheet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B54C3DE6-11F1-48BD-A46B-B5C3E6FC8498}">
  <dimension ref="A1:K52"/>
  <sheetViews>
    <sheetView workbookViewId="0">
      <selection activeCell="E57" sqref="E57"/>
    </sheetView>
  </sheetViews>
  <sheetFormatPr defaultRowHeight="11.25" x14ac:dyDescent="0.2"/>
  <cols>
    <col min="1" max="1" width="10.6640625" bestFit="1" customWidth="1"/>
    <col min="2" max="2" width="54.33203125" bestFit="1" customWidth="1"/>
    <col min="3" max="3" width="15.83203125" bestFit="1" customWidth="1"/>
    <col min="4" max="4" width="18.1640625" bestFit="1" customWidth="1"/>
    <col min="5" max="5" width="43.1640625" bestFit="1" customWidth="1"/>
    <col min="6" max="6" width="18.6640625" style="34" bestFit="1" customWidth="1"/>
    <col min="7" max="7" width="19" style="35" bestFit="1" customWidth="1"/>
    <col min="8" max="8" width="24.5" style="35" bestFit="1" customWidth="1"/>
    <col min="9" max="10" width="19" style="35" customWidth="1"/>
    <col min="11" max="11" width="16" customWidth="1"/>
  </cols>
  <sheetData>
    <row r="1" spans="1:11" ht="26.25" x14ac:dyDescent="0.2">
      <c r="A1" s="94" t="s">
        <v>847</v>
      </c>
      <c r="B1" s="94"/>
      <c r="C1" s="94"/>
      <c r="D1" s="94"/>
      <c r="E1" s="94"/>
      <c r="F1" s="94"/>
      <c r="G1" s="94"/>
      <c r="H1" s="94"/>
      <c r="I1" s="94"/>
      <c r="J1" s="94"/>
      <c r="K1" s="94"/>
    </row>
    <row r="2" spans="1:11" ht="18.75" x14ac:dyDescent="0.2">
      <c r="A2" s="22" t="s">
        <v>23</v>
      </c>
      <c r="B2" s="23" t="s">
        <v>24</v>
      </c>
      <c r="C2" s="24" t="s">
        <v>25</v>
      </c>
      <c r="D2" s="25" t="s">
        <v>26</v>
      </c>
      <c r="E2" s="26" t="s">
        <v>27</v>
      </c>
      <c r="F2" s="27" t="s">
        <v>28</v>
      </c>
      <c r="G2" s="28" t="s">
        <v>29</v>
      </c>
      <c r="H2" s="28" t="s">
        <v>966</v>
      </c>
      <c r="I2" s="28" t="s">
        <v>967</v>
      </c>
      <c r="J2" s="28" t="s">
        <v>968</v>
      </c>
      <c r="K2" s="29" t="s">
        <v>30</v>
      </c>
    </row>
    <row r="3" spans="1:11" ht="69" customHeight="1" x14ac:dyDescent="0.2">
      <c r="A3" s="30" t="s">
        <v>658</v>
      </c>
      <c r="B3" s="30" t="s">
        <v>692</v>
      </c>
      <c r="C3" s="30" t="s">
        <v>1056</v>
      </c>
      <c r="D3" s="30">
        <v>9</v>
      </c>
      <c r="E3" s="45"/>
      <c r="F3" s="31">
        <v>4.3</v>
      </c>
      <c r="G3" s="32">
        <v>4.25</v>
      </c>
      <c r="H3" s="32">
        <f>D3*G3</f>
        <v>38.25</v>
      </c>
      <c r="I3" s="32">
        <f>D3*E3</f>
        <v>0</v>
      </c>
      <c r="J3" s="32">
        <f>E3*H3</f>
        <v>0</v>
      </c>
      <c r="K3" s="30" t="e" vm="165">
        <v>#VALUE!</v>
      </c>
    </row>
    <row r="4" spans="1:11" ht="69" customHeight="1" x14ac:dyDescent="0.2">
      <c r="A4" s="30" t="s">
        <v>659</v>
      </c>
      <c r="B4" s="30" t="s">
        <v>693</v>
      </c>
      <c r="C4" s="30" t="s">
        <v>1057</v>
      </c>
      <c r="D4" s="30">
        <v>12</v>
      </c>
      <c r="E4" s="45"/>
      <c r="F4" s="31">
        <v>3</v>
      </c>
      <c r="G4" s="32">
        <v>2.95</v>
      </c>
      <c r="H4" s="32">
        <f t="shared" ref="H4:H51" si="0">D4*G4</f>
        <v>35.400000000000006</v>
      </c>
      <c r="I4" s="32">
        <f t="shared" ref="I4:I51" si="1">D4*E4</f>
        <v>0</v>
      </c>
      <c r="J4" s="32">
        <f t="shared" ref="J4:J51" si="2">E4*H4</f>
        <v>0</v>
      </c>
      <c r="K4" s="30" t="e" vm="166">
        <v>#VALUE!</v>
      </c>
    </row>
    <row r="5" spans="1:11" ht="69" customHeight="1" x14ac:dyDescent="0.2">
      <c r="A5" s="30" t="s">
        <v>660</v>
      </c>
      <c r="B5" s="30" t="s">
        <v>694</v>
      </c>
      <c r="C5" s="30" t="s">
        <v>1058</v>
      </c>
      <c r="D5" s="30">
        <v>24</v>
      </c>
      <c r="E5" s="45"/>
      <c r="F5" s="31">
        <v>1</v>
      </c>
      <c r="G5" s="32">
        <v>0.95</v>
      </c>
      <c r="H5" s="32">
        <f t="shared" si="0"/>
        <v>22.799999999999997</v>
      </c>
      <c r="I5" s="32">
        <f t="shared" si="1"/>
        <v>0</v>
      </c>
      <c r="J5" s="32">
        <f t="shared" si="2"/>
        <v>0</v>
      </c>
      <c r="K5" s="30" t="e" vm="167">
        <v>#VALUE!</v>
      </c>
    </row>
    <row r="6" spans="1:11" ht="69" customHeight="1" x14ac:dyDescent="0.2">
      <c r="A6" s="30" t="s">
        <v>661</v>
      </c>
      <c r="B6" s="30" t="s">
        <v>695</v>
      </c>
      <c r="C6" s="30" t="s">
        <v>1059</v>
      </c>
      <c r="D6" s="30">
        <v>24</v>
      </c>
      <c r="E6" s="44"/>
      <c r="F6" s="31">
        <v>0.8</v>
      </c>
      <c r="G6" s="32">
        <v>0.75</v>
      </c>
      <c r="H6" s="32">
        <f t="shared" si="0"/>
        <v>18</v>
      </c>
      <c r="I6" s="32">
        <f t="shared" si="1"/>
        <v>0</v>
      </c>
      <c r="J6" s="32">
        <f t="shared" si="2"/>
        <v>0</v>
      </c>
      <c r="K6" s="30" t="e" vm="168">
        <v>#VALUE!</v>
      </c>
    </row>
    <row r="7" spans="1:11" ht="69" customHeight="1" x14ac:dyDescent="0.2">
      <c r="A7" s="30" t="s">
        <v>662</v>
      </c>
      <c r="B7" s="30" t="s">
        <v>696</v>
      </c>
      <c r="C7" s="30" t="s">
        <v>1060</v>
      </c>
      <c r="D7" s="30">
        <v>24</v>
      </c>
      <c r="E7" s="44"/>
      <c r="F7" s="31">
        <v>1.3</v>
      </c>
      <c r="G7" s="32">
        <v>1.25</v>
      </c>
      <c r="H7" s="32">
        <f t="shared" si="0"/>
        <v>30</v>
      </c>
      <c r="I7" s="32">
        <f t="shared" si="1"/>
        <v>0</v>
      </c>
      <c r="J7" s="32">
        <f t="shared" si="2"/>
        <v>0</v>
      </c>
      <c r="K7" s="30" t="e" vm="169">
        <v>#VALUE!</v>
      </c>
    </row>
    <row r="8" spans="1:11" ht="69" customHeight="1" x14ac:dyDescent="0.2">
      <c r="A8" s="30" t="s">
        <v>663</v>
      </c>
      <c r="B8" s="30" t="s">
        <v>697</v>
      </c>
      <c r="C8" s="30" t="s">
        <v>1061</v>
      </c>
      <c r="D8" s="30">
        <v>6</v>
      </c>
      <c r="E8" s="44"/>
      <c r="F8" s="31">
        <v>5</v>
      </c>
      <c r="G8" s="32">
        <v>4.95</v>
      </c>
      <c r="H8" s="32">
        <f t="shared" si="0"/>
        <v>29.700000000000003</v>
      </c>
      <c r="I8" s="32">
        <f t="shared" si="1"/>
        <v>0</v>
      </c>
      <c r="J8" s="32">
        <f t="shared" si="2"/>
        <v>0</v>
      </c>
      <c r="K8" s="30" t="e" vm="170">
        <v>#VALUE!</v>
      </c>
    </row>
    <row r="9" spans="1:11" ht="69" customHeight="1" x14ac:dyDescent="0.2">
      <c r="A9" s="30" t="s">
        <v>664</v>
      </c>
      <c r="B9" s="30" t="s">
        <v>698</v>
      </c>
      <c r="C9" s="30" t="s">
        <v>1062</v>
      </c>
      <c r="D9" s="30">
        <v>24</v>
      </c>
      <c r="E9" s="44"/>
      <c r="F9" s="31">
        <v>1.2</v>
      </c>
      <c r="G9" s="32">
        <v>1.1499999999999999</v>
      </c>
      <c r="H9" s="32">
        <f t="shared" si="0"/>
        <v>27.599999999999998</v>
      </c>
      <c r="I9" s="32">
        <f t="shared" si="1"/>
        <v>0</v>
      </c>
      <c r="J9" s="32">
        <f t="shared" si="2"/>
        <v>0</v>
      </c>
      <c r="K9" s="30" t="e" vm="171">
        <v>#VALUE!</v>
      </c>
    </row>
    <row r="10" spans="1:11" ht="69" customHeight="1" x14ac:dyDescent="0.2">
      <c r="A10" s="30" t="s">
        <v>665</v>
      </c>
      <c r="B10" s="30" t="s">
        <v>699</v>
      </c>
      <c r="C10" s="30" t="s">
        <v>1063</v>
      </c>
      <c r="D10" s="30">
        <v>12</v>
      </c>
      <c r="E10" s="44"/>
      <c r="F10" s="31">
        <v>2.2999999999999998</v>
      </c>
      <c r="G10" s="32">
        <v>2.25</v>
      </c>
      <c r="H10" s="32">
        <f t="shared" si="0"/>
        <v>27</v>
      </c>
      <c r="I10" s="32">
        <f t="shared" si="1"/>
        <v>0</v>
      </c>
      <c r="J10" s="32">
        <f t="shared" si="2"/>
        <v>0</v>
      </c>
      <c r="K10" s="30" t="e" vm="172">
        <v>#VALUE!</v>
      </c>
    </row>
    <row r="11" spans="1:11" ht="69" customHeight="1" x14ac:dyDescent="0.2">
      <c r="A11" s="30" t="s">
        <v>666</v>
      </c>
      <c r="B11" s="30" t="s">
        <v>700</v>
      </c>
      <c r="C11" s="30" t="s">
        <v>1064</v>
      </c>
      <c r="D11" s="30">
        <v>12</v>
      </c>
      <c r="E11" s="44"/>
      <c r="F11" s="31">
        <v>2.2999999999999998</v>
      </c>
      <c r="G11" s="32">
        <v>2.25</v>
      </c>
      <c r="H11" s="32">
        <f t="shared" si="0"/>
        <v>27</v>
      </c>
      <c r="I11" s="32">
        <f t="shared" si="1"/>
        <v>0</v>
      </c>
      <c r="J11" s="32">
        <f t="shared" si="2"/>
        <v>0</v>
      </c>
      <c r="K11" s="30" t="e" vm="173">
        <v>#VALUE!</v>
      </c>
    </row>
    <row r="12" spans="1:11" ht="69" customHeight="1" x14ac:dyDescent="0.2">
      <c r="A12" s="30" t="s">
        <v>667</v>
      </c>
      <c r="B12" s="30" t="s">
        <v>701</v>
      </c>
      <c r="C12" s="30" t="s">
        <v>1065</v>
      </c>
      <c r="D12" s="30">
        <v>6</v>
      </c>
      <c r="E12" s="44"/>
      <c r="F12" s="31">
        <v>4.55</v>
      </c>
      <c r="G12" s="32">
        <v>4.5</v>
      </c>
      <c r="H12" s="32">
        <f t="shared" si="0"/>
        <v>27</v>
      </c>
      <c r="I12" s="32">
        <f t="shared" si="1"/>
        <v>0</v>
      </c>
      <c r="J12" s="32">
        <f t="shared" si="2"/>
        <v>0</v>
      </c>
      <c r="K12" s="30" t="e" vm="174">
        <v>#VALUE!</v>
      </c>
    </row>
    <row r="13" spans="1:11" ht="69" customHeight="1" x14ac:dyDescent="0.2">
      <c r="A13" s="30" t="s">
        <v>668</v>
      </c>
      <c r="B13" s="30" t="s">
        <v>702</v>
      </c>
      <c r="C13" s="30" t="s">
        <v>1066</v>
      </c>
      <c r="D13" s="30">
        <v>24</v>
      </c>
      <c r="E13" s="44"/>
      <c r="F13" s="31">
        <v>1.1499999999999999</v>
      </c>
      <c r="G13" s="32">
        <v>1.1000000000000001</v>
      </c>
      <c r="H13" s="32">
        <f t="shared" si="0"/>
        <v>26.400000000000002</v>
      </c>
      <c r="I13" s="32">
        <f t="shared" si="1"/>
        <v>0</v>
      </c>
      <c r="J13" s="32">
        <f t="shared" si="2"/>
        <v>0</v>
      </c>
      <c r="K13" s="30" t="e" vm="167">
        <v>#VALUE!</v>
      </c>
    </row>
    <row r="14" spans="1:11" ht="69" customHeight="1" x14ac:dyDescent="0.2">
      <c r="A14" s="30" t="s">
        <v>669</v>
      </c>
      <c r="B14" s="30" t="s">
        <v>703</v>
      </c>
      <c r="C14" s="30" t="s">
        <v>1067</v>
      </c>
      <c r="D14" s="30">
        <v>12</v>
      </c>
      <c r="E14" s="44"/>
      <c r="F14" s="31">
        <v>4.55</v>
      </c>
      <c r="G14" s="32">
        <v>4.5</v>
      </c>
      <c r="H14" s="32">
        <f t="shared" si="0"/>
        <v>54</v>
      </c>
      <c r="I14" s="32">
        <f t="shared" si="1"/>
        <v>0</v>
      </c>
      <c r="J14" s="32">
        <f t="shared" si="2"/>
        <v>0</v>
      </c>
      <c r="K14" s="30" t="e" vm="175">
        <v>#VALUE!</v>
      </c>
    </row>
    <row r="15" spans="1:11" ht="69" customHeight="1" x14ac:dyDescent="0.2">
      <c r="A15" s="30" t="s">
        <v>670</v>
      </c>
      <c r="B15" s="30" t="s">
        <v>704</v>
      </c>
      <c r="C15" s="30" t="s">
        <v>1068</v>
      </c>
      <c r="D15" s="30">
        <v>12</v>
      </c>
      <c r="E15" s="44"/>
      <c r="F15" s="31">
        <v>3.45</v>
      </c>
      <c r="G15" s="32">
        <v>3.4</v>
      </c>
      <c r="H15" s="32">
        <f t="shared" si="0"/>
        <v>40.799999999999997</v>
      </c>
      <c r="I15" s="32">
        <f t="shared" si="1"/>
        <v>0</v>
      </c>
      <c r="J15" s="32">
        <f t="shared" si="2"/>
        <v>0</v>
      </c>
      <c r="K15" s="30" t="e" vm="176">
        <v>#VALUE!</v>
      </c>
    </row>
    <row r="16" spans="1:11" ht="69" customHeight="1" x14ac:dyDescent="0.2">
      <c r="A16" s="30" t="s">
        <v>671</v>
      </c>
      <c r="B16" s="30" t="s">
        <v>705</v>
      </c>
      <c r="C16" s="30" t="s">
        <v>1069</v>
      </c>
      <c r="D16" s="30">
        <v>12</v>
      </c>
      <c r="E16" s="44"/>
      <c r="F16" s="31">
        <v>4</v>
      </c>
      <c r="G16" s="32">
        <v>3.95</v>
      </c>
      <c r="H16" s="32">
        <f t="shared" si="0"/>
        <v>47.400000000000006</v>
      </c>
      <c r="I16" s="32">
        <f t="shared" si="1"/>
        <v>0</v>
      </c>
      <c r="J16" s="32">
        <f t="shared" si="2"/>
        <v>0</v>
      </c>
      <c r="K16" s="30" t="e" vm="177">
        <v>#VALUE!</v>
      </c>
    </row>
    <row r="17" spans="1:11" ht="69" customHeight="1" x14ac:dyDescent="0.2">
      <c r="A17" s="30" t="s">
        <v>672</v>
      </c>
      <c r="B17" s="30" t="s">
        <v>706</v>
      </c>
      <c r="C17" s="30" t="s">
        <v>1070</v>
      </c>
      <c r="D17" s="30">
        <v>12</v>
      </c>
      <c r="E17" s="44"/>
      <c r="F17" s="31">
        <v>3.3</v>
      </c>
      <c r="G17" s="32">
        <v>3.25</v>
      </c>
      <c r="H17" s="32">
        <f t="shared" si="0"/>
        <v>39</v>
      </c>
      <c r="I17" s="32">
        <f t="shared" si="1"/>
        <v>0</v>
      </c>
      <c r="J17" s="32">
        <f t="shared" si="2"/>
        <v>0</v>
      </c>
      <c r="K17" s="30" t="e" vm="178">
        <v>#VALUE!</v>
      </c>
    </row>
    <row r="18" spans="1:11" ht="69" customHeight="1" x14ac:dyDescent="0.2">
      <c r="A18" s="30" t="s">
        <v>673</v>
      </c>
      <c r="B18" s="30" t="s">
        <v>707</v>
      </c>
      <c r="C18" s="30" t="s">
        <v>1071</v>
      </c>
      <c r="D18" s="30">
        <v>12</v>
      </c>
      <c r="E18" s="44"/>
      <c r="F18" s="31">
        <v>2.5499999999999998</v>
      </c>
      <c r="G18" s="32">
        <v>2.5</v>
      </c>
      <c r="H18" s="32">
        <f t="shared" si="0"/>
        <v>30</v>
      </c>
      <c r="I18" s="32">
        <f t="shared" si="1"/>
        <v>0</v>
      </c>
      <c r="J18" s="32">
        <f t="shared" si="2"/>
        <v>0</v>
      </c>
      <c r="K18" s="30" t="e" vm="179">
        <v>#VALUE!</v>
      </c>
    </row>
    <row r="19" spans="1:11" ht="69" customHeight="1" x14ac:dyDescent="0.2">
      <c r="A19" s="30" t="s">
        <v>674</v>
      </c>
      <c r="B19" s="30" t="s">
        <v>708</v>
      </c>
      <c r="C19" s="30" t="s">
        <v>1072</v>
      </c>
      <c r="D19" s="30">
        <v>12</v>
      </c>
      <c r="E19" s="44"/>
      <c r="F19" s="31">
        <v>5</v>
      </c>
      <c r="G19" s="32">
        <v>4.95</v>
      </c>
      <c r="H19" s="32">
        <f t="shared" si="0"/>
        <v>59.400000000000006</v>
      </c>
      <c r="I19" s="32">
        <f t="shared" si="1"/>
        <v>0</v>
      </c>
      <c r="J19" s="32">
        <f t="shared" si="2"/>
        <v>0</v>
      </c>
      <c r="K19" s="30" t="e" vm="180">
        <v>#VALUE!</v>
      </c>
    </row>
    <row r="20" spans="1:11" ht="69" customHeight="1" x14ac:dyDescent="0.2">
      <c r="A20" s="30" t="s">
        <v>675</v>
      </c>
      <c r="B20" s="30" t="s">
        <v>709</v>
      </c>
      <c r="C20" s="30" t="s">
        <v>1073</v>
      </c>
      <c r="D20" s="30">
        <v>12</v>
      </c>
      <c r="E20" s="44"/>
      <c r="F20" s="31">
        <v>4.55</v>
      </c>
      <c r="G20" s="32">
        <v>4.5</v>
      </c>
      <c r="H20" s="32">
        <f t="shared" si="0"/>
        <v>54</v>
      </c>
      <c r="I20" s="32">
        <f t="shared" si="1"/>
        <v>0</v>
      </c>
      <c r="J20" s="32">
        <f t="shared" si="2"/>
        <v>0</v>
      </c>
      <c r="K20" s="30" t="e" vm="181">
        <v>#VALUE!</v>
      </c>
    </row>
    <row r="21" spans="1:11" ht="69" customHeight="1" x14ac:dyDescent="0.2">
      <c r="A21" s="30" t="s">
        <v>676</v>
      </c>
      <c r="B21" s="30" t="s">
        <v>710</v>
      </c>
      <c r="C21" s="30" t="s">
        <v>1074</v>
      </c>
      <c r="D21" s="30">
        <v>12</v>
      </c>
      <c r="E21" s="44"/>
      <c r="F21" s="31">
        <v>4.55</v>
      </c>
      <c r="G21" s="32">
        <v>4.5</v>
      </c>
      <c r="H21" s="32">
        <f t="shared" si="0"/>
        <v>54</v>
      </c>
      <c r="I21" s="32">
        <f t="shared" si="1"/>
        <v>0</v>
      </c>
      <c r="J21" s="32">
        <f t="shared" si="2"/>
        <v>0</v>
      </c>
      <c r="K21" s="30" t="e" vm="182">
        <v>#VALUE!</v>
      </c>
    </row>
    <row r="22" spans="1:11" ht="69" customHeight="1" x14ac:dyDescent="0.2">
      <c r="A22" s="30" t="s">
        <v>677</v>
      </c>
      <c r="B22" s="30" t="s">
        <v>711</v>
      </c>
      <c r="C22" s="30" t="s">
        <v>1075</v>
      </c>
      <c r="D22" s="30">
        <v>12</v>
      </c>
      <c r="E22" s="44"/>
      <c r="F22" s="31">
        <v>3.3</v>
      </c>
      <c r="G22" s="32">
        <v>3.25</v>
      </c>
      <c r="H22" s="32">
        <f t="shared" si="0"/>
        <v>39</v>
      </c>
      <c r="I22" s="32">
        <f t="shared" si="1"/>
        <v>0</v>
      </c>
      <c r="J22" s="32">
        <f t="shared" si="2"/>
        <v>0</v>
      </c>
      <c r="K22" s="30" t="e" vm="183">
        <v>#VALUE!</v>
      </c>
    </row>
    <row r="23" spans="1:11" ht="69" customHeight="1" x14ac:dyDescent="0.2">
      <c r="A23" s="30" t="s">
        <v>678</v>
      </c>
      <c r="B23" s="30" t="s">
        <v>712</v>
      </c>
      <c r="C23" s="37">
        <v>802141459538</v>
      </c>
      <c r="D23" s="30">
        <v>12</v>
      </c>
      <c r="E23" s="44"/>
      <c r="F23" s="31">
        <v>4.5</v>
      </c>
      <c r="G23" s="32">
        <v>4.45</v>
      </c>
      <c r="H23" s="32">
        <f t="shared" si="0"/>
        <v>53.400000000000006</v>
      </c>
      <c r="I23" s="32">
        <f t="shared" si="1"/>
        <v>0</v>
      </c>
      <c r="J23" s="32">
        <f t="shared" si="2"/>
        <v>0</v>
      </c>
      <c r="K23" s="30" t="e" vm="184">
        <v>#VALUE!</v>
      </c>
    </row>
    <row r="24" spans="1:11" ht="69" customHeight="1" x14ac:dyDescent="0.2">
      <c r="A24" s="30" t="s">
        <v>679</v>
      </c>
      <c r="B24" s="30" t="s">
        <v>713</v>
      </c>
      <c r="C24" s="30" t="s">
        <v>1076</v>
      </c>
      <c r="D24" s="30">
        <v>12</v>
      </c>
      <c r="E24" s="44"/>
      <c r="F24" s="31">
        <v>5.55</v>
      </c>
      <c r="G24" s="32">
        <v>5.5</v>
      </c>
      <c r="H24" s="32">
        <f t="shared" si="0"/>
        <v>66</v>
      </c>
      <c r="I24" s="32">
        <f t="shared" si="1"/>
        <v>0</v>
      </c>
      <c r="J24" s="32">
        <f t="shared" si="2"/>
        <v>0</v>
      </c>
      <c r="K24" s="30" t="e" vm="185">
        <v>#VALUE!</v>
      </c>
    </row>
    <row r="25" spans="1:11" ht="69" customHeight="1" x14ac:dyDescent="0.2">
      <c r="A25" s="30" t="s">
        <v>680</v>
      </c>
      <c r="B25" s="30" t="s">
        <v>714</v>
      </c>
      <c r="C25" s="30" t="s">
        <v>1077</v>
      </c>
      <c r="D25" s="30">
        <v>12</v>
      </c>
      <c r="E25" s="44"/>
      <c r="F25" s="31">
        <v>3.55</v>
      </c>
      <c r="G25" s="32">
        <v>3.5</v>
      </c>
      <c r="H25" s="32">
        <f t="shared" si="0"/>
        <v>42</v>
      </c>
      <c r="I25" s="32">
        <f t="shared" si="1"/>
        <v>0</v>
      </c>
      <c r="J25" s="32">
        <f t="shared" si="2"/>
        <v>0</v>
      </c>
      <c r="K25" s="30" t="e" vm="186">
        <v>#VALUE!</v>
      </c>
    </row>
    <row r="26" spans="1:11" ht="69" customHeight="1" x14ac:dyDescent="0.2">
      <c r="A26" s="30" t="s">
        <v>681</v>
      </c>
      <c r="B26" s="30" t="s">
        <v>715</v>
      </c>
      <c r="C26" s="30" t="s">
        <v>1078</v>
      </c>
      <c r="D26" s="30">
        <v>12</v>
      </c>
      <c r="E26" s="44"/>
      <c r="F26" s="31">
        <v>3.5</v>
      </c>
      <c r="G26" s="32">
        <v>3.45</v>
      </c>
      <c r="H26" s="32">
        <f t="shared" si="0"/>
        <v>41.400000000000006</v>
      </c>
      <c r="I26" s="32">
        <f t="shared" si="1"/>
        <v>0</v>
      </c>
      <c r="J26" s="32">
        <f t="shared" si="2"/>
        <v>0</v>
      </c>
      <c r="K26" s="30" t="e" vm="187">
        <v>#VALUE!</v>
      </c>
    </row>
    <row r="27" spans="1:11" ht="69" customHeight="1" x14ac:dyDescent="0.2">
      <c r="A27" s="30" t="s">
        <v>682</v>
      </c>
      <c r="B27" s="30" t="s">
        <v>716</v>
      </c>
      <c r="C27" s="30" t="s">
        <v>1079</v>
      </c>
      <c r="D27" s="30">
        <v>12</v>
      </c>
      <c r="E27" s="44"/>
      <c r="F27" s="31">
        <v>5.55</v>
      </c>
      <c r="G27" s="32">
        <v>5.5</v>
      </c>
      <c r="H27" s="32">
        <f t="shared" si="0"/>
        <v>66</v>
      </c>
      <c r="I27" s="32">
        <f t="shared" si="1"/>
        <v>0</v>
      </c>
      <c r="J27" s="32">
        <f t="shared" si="2"/>
        <v>0</v>
      </c>
      <c r="K27" s="30" t="e" vm="188">
        <v>#VALUE!</v>
      </c>
    </row>
    <row r="28" spans="1:11" ht="69" customHeight="1" x14ac:dyDescent="0.2">
      <c r="A28" s="30" t="s">
        <v>683</v>
      </c>
      <c r="B28" s="30" t="s">
        <v>717</v>
      </c>
      <c r="C28" s="30" t="s">
        <v>1080</v>
      </c>
      <c r="D28" s="30">
        <v>36</v>
      </c>
      <c r="E28" s="44"/>
      <c r="F28" s="31">
        <v>1.4</v>
      </c>
      <c r="G28" s="32">
        <v>1.35</v>
      </c>
      <c r="H28" s="32">
        <f t="shared" si="0"/>
        <v>48.6</v>
      </c>
      <c r="I28" s="32">
        <f t="shared" si="1"/>
        <v>0</v>
      </c>
      <c r="J28" s="32">
        <f t="shared" si="2"/>
        <v>0</v>
      </c>
      <c r="K28" s="30" t="e" vm="189">
        <v>#VALUE!</v>
      </c>
    </row>
    <row r="29" spans="1:11" ht="69" customHeight="1" x14ac:dyDescent="0.2">
      <c r="A29" s="30" t="s">
        <v>684</v>
      </c>
      <c r="B29" s="30" t="s">
        <v>718</v>
      </c>
      <c r="C29" s="30" t="s">
        <v>1081</v>
      </c>
      <c r="D29" s="30">
        <v>36</v>
      </c>
      <c r="E29" s="44"/>
      <c r="F29" s="31">
        <v>1.1499999999999999</v>
      </c>
      <c r="G29" s="32">
        <v>1.1000000000000001</v>
      </c>
      <c r="H29" s="32">
        <f t="shared" si="0"/>
        <v>39.6</v>
      </c>
      <c r="I29" s="32">
        <f t="shared" si="1"/>
        <v>0</v>
      </c>
      <c r="J29" s="32">
        <f t="shared" si="2"/>
        <v>0</v>
      </c>
      <c r="K29" s="30" t="e" vm="190">
        <v>#VALUE!</v>
      </c>
    </row>
    <row r="30" spans="1:11" ht="69" customHeight="1" x14ac:dyDescent="0.2">
      <c r="A30" s="30" t="s">
        <v>685</v>
      </c>
      <c r="B30" s="30" t="s">
        <v>719</v>
      </c>
      <c r="C30" s="30" t="s">
        <v>1082</v>
      </c>
      <c r="D30" s="30">
        <v>24</v>
      </c>
      <c r="E30" s="44"/>
      <c r="F30" s="31">
        <v>1.1499999999999999</v>
      </c>
      <c r="G30" s="32">
        <v>1.1000000000000001</v>
      </c>
      <c r="H30" s="32">
        <f t="shared" si="0"/>
        <v>26.400000000000002</v>
      </c>
      <c r="I30" s="32">
        <f t="shared" si="1"/>
        <v>0</v>
      </c>
      <c r="J30" s="32">
        <f t="shared" si="2"/>
        <v>0</v>
      </c>
      <c r="K30" s="30" t="e" vm="191">
        <v>#VALUE!</v>
      </c>
    </row>
    <row r="31" spans="1:11" ht="69" customHeight="1" x14ac:dyDescent="0.2">
      <c r="A31" s="30" t="s">
        <v>686</v>
      </c>
      <c r="B31" s="30" t="s">
        <v>720</v>
      </c>
      <c r="C31" s="30" t="s">
        <v>1083</v>
      </c>
      <c r="D31" s="30">
        <v>36</v>
      </c>
      <c r="E31" s="44"/>
      <c r="F31" s="31">
        <v>1.1499999999999999</v>
      </c>
      <c r="G31" s="32">
        <v>1.1000000000000001</v>
      </c>
      <c r="H31" s="32">
        <f t="shared" si="0"/>
        <v>39.6</v>
      </c>
      <c r="I31" s="32">
        <f t="shared" si="1"/>
        <v>0</v>
      </c>
      <c r="J31" s="32">
        <f t="shared" si="2"/>
        <v>0</v>
      </c>
      <c r="K31" s="30" t="e" vm="192">
        <v>#VALUE!</v>
      </c>
    </row>
    <row r="32" spans="1:11" ht="69" customHeight="1" x14ac:dyDescent="0.2">
      <c r="A32" s="30" t="s">
        <v>687</v>
      </c>
      <c r="B32" s="30" t="s">
        <v>721</v>
      </c>
      <c r="C32" s="30" t="s">
        <v>1084</v>
      </c>
      <c r="D32" s="30">
        <v>24</v>
      </c>
      <c r="E32" s="44"/>
      <c r="F32" s="31">
        <v>1.1499999999999999</v>
      </c>
      <c r="G32" s="32">
        <v>1.1000000000000001</v>
      </c>
      <c r="H32" s="32">
        <f t="shared" si="0"/>
        <v>26.400000000000002</v>
      </c>
      <c r="I32" s="32">
        <f t="shared" si="1"/>
        <v>0</v>
      </c>
      <c r="J32" s="32">
        <f t="shared" si="2"/>
        <v>0</v>
      </c>
      <c r="K32" s="30" t="e" vm="193">
        <v>#VALUE!</v>
      </c>
    </row>
    <row r="33" spans="1:11" ht="69" customHeight="1" x14ac:dyDescent="0.2">
      <c r="A33" s="30" t="s">
        <v>688</v>
      </c>
      <c r="B33" s="30" t="s">
        <v>722</v>
      </c>
      <c r="C33" s="30" t="s">
        <v>1085</v>
      </c>
      <c r="D33" s="30">
        <v>36</v>
      </c>
      <c r="E33" s="44"/>
      <c r="F33" s="31">
        <v>1.1499999999999999</v>
      </c>
      <c r="G33" s="32">
        <v>1.1000000000000001</v>
      </c>
      <c r="H33" s="32">
        <f t="shared" si="0"/>
        <v>39.6</v>
      </c>
      <c r="I33" s="32">
        <f t="shared" si="1"/>
        <v>0</v>
      </c>
      <c r="J33" s="32">
        <f t="shared" si="2"/>
        <v>0</v>
      </c>
      <c r="K33" s="30" t="e" vm="194">
        <v>#VALUE!</v>
      </c>
    </row>
    <row r="34" spans="1:11" ht="69" customHeight="1" x14ac:dyDescent="0.2">
      <c r="A34" s="30" t="s">
        <v>689</v>
      </c>
      <c r="B34" s="30" t="s">
        <v>723</v>
      </c>
      <c r="C34" s="30" t="s">
        <v>1086</v>
      </c>
      <c r="D34" s="30">
        <v>36</v>
      </c>
      <c r="E34" s="44"/>
      <c r="F34" s="31">
        <v>0.9</v>
      </c>
      <c r="G34" s="32">
        <v>0.85</v>
      </c>
      <c r="H34" s="32">
        <f t="shared" si="0"/>
        <v>30.599999999999998</v>
      </c>
      <c r="I34" s="32">
        <f t="shared" si="1"/>
        <v>0</v>
      </c>
      <c r="J34" s="32">
        <f t="shared" si="2"/>
        <v>0</v>
      </c>
      <c r="K34" s="30" t="e" vm="195">
        <v>#VALUE!</v>
      </c>
    </row>
    <row r="35" spans="1:11" ht="69" customHeight="1" x14ac:dyDescent="0.2">
      <c r="A35" s="30" t="s">
        <v>690</v>
      </c>
      <c r="B35" s="30" t="s">
        <v>724</v>
      </c>
      <c r="C35" s="30" t="s">
        <v>1087</v>
      </c>
      <c r="D35" s="30">
        <v>12</v>
      </c>
      <c r="E35" s="44"/>
      <c r="F35" s="31">
        <v>3.8</v>
      </c>
      <c r="G35" s="32">
        <v>3.75</v>
      </c>
      <c r="H35" s="32">
        <f t="shared" si="0"/>
        <v>45</v>
      </c>
      <c r="I35" s="32">
        <f t="shared" si="1"/>
        <v>0</v>
      </c>
      <c r="J35" s="32">
        <f t="shared" si="2"/>
        <v>0</v>
      </c>
      <c r="K35" s="30" t="e" vm="196">
        <v>#VALUE!</v>
      </c>
    </row>
    <row r="36" spans="1:11" ht="69" customHeight="1" x14ac:dyDescent="0.2">
      <c r="A36" s="30" t="s">
        <v>691</v>
      </c>
      <c r="B36" s="30" t="s">
        <v>725</v>
      </c>
      <c r="C36" s="30" t="s">
        <v>1088</v>
      </c>
      <c r="D36" s="30">
        <v>9</v>
      </c>
      <c r="E36" s="44"/>
      <c r="F36" s="31">
        <v>3.55</v>
      </c>
      <c r="G36" s="32">
        <v>3.5</v>
      </c>
      <c r="H36" s="32">
        <f t="shared" si="0"/>
        <v>31.5</v>
      </c>
      <c r="I36" s="32">
        <f t="shared" si="1"/>
        <v>0</v>
      </c>
      <c r="J36" s="32">
        <f t="shared" si="2"/>
        <v>0</v>
      </c>
      <c r="K36" s="30" t="e" vm="197">
        <v>#VALUE!</v>
      </c>
    </row>
    <row r="37" spans="1:11" ht="69" customHeight="1" x14ac:dyDescent="0.2">
      <c r="A37" s="30" t="s">
        <v>941</v>
      </c>
      <c r="B37" s="30" t="s">
        <v>944</v>
      </c>
      <c r="C37" s="30" t="s">
        <v>1089</v>
      </c>
      <c r="D37" s="30">
        <v>24</v>
      </c>
      <c r="E37" s="44"/>
      <c r="F37" s="31">
        <v>1.3</v>
      </c>
      <c r="G37" s="32">
        <v>1.25</v>
      </c>
      <c r="H37" s="32">
        <f t="shared" si="0"/>
        <v>30</v>
      </c>
      <c r="I37" s="32">
        <f t="shared" si="1"/>
        <v>0</v>
      </c>
      <c r="J37" s="32">
        <f t="shared" si="2"/>
        <v>0</v>
      </c>
      <c r="K37" s="30" t="e" vm="198">
        <f>_xlfn.IMAGE("https://3694911.app.netsuite.com/core/media/media.nl?id=23145&amp;c=3694911&amp;h=hIIGhyZ_hY9KbCd1XfgipKT12xCwxHxO7Ke8LGqNz-ZkUOjU",,1 )</f>
        <v>#VALUE!</v>
      </c>
    </row>
    <row r="38" spans="1:11" ht="69" customHeight="1" x14ac:dyDescent="0.2">
      <c r="A38" s="30" t="s">
        <v>942</v>
      </c>
      <c r="B38" s="30" t="s">
        <v>945</v>
      </c>
      <c r="C38" s="30" t="s">
        <v>1090</v>
      </c>
      <c r="D38" s="30">
        <v>24</v>
      </c>
      <c r="E38" s="44"/>
      <c r="F38" s="31">
        <v>1.3</v>
      </c>
      <c r="G38" s="32">
        <v>1.25</v>
      </c>
      <c r="H38" s="32">
        <f t="shared" si="0"/>
        <v>30</v>
      </c>
      <c r="I38" s="32">
        <f t="shared" si="1"/>
        <v>0</v>
      </c>
      <c r="J38" s="32">
        <f t="shared" si="2"/>
        <v>0</v>
      </c>
      <c r="K38" s="30" t="e" vm="199">
        <f>_xlfn.IMAGE("https://3694911.app.netsuite.com/core/media/media.nl?id=36633&amp;c=3694911&amp;h=pxhGAwRN_8yoFd1ua-QgK2Vb8l9RE5iEbtT8Xt-NbHz5idPu",,1 )</f>
        <v>#VALUE!</v>
      </c>
    </row>
    <row r="39" spans="1:11" ht="69" customHeight="1" x14ac:dyDescent="0.2">
      <c r="A39" s="30" t="s">
        <v>943</v>
      </c>
      <c r="B39" s="30" t="s">
        <v>946</v>
      </c>
      <c r="C39" s="30" t="s">
        <v>1091</v>
      </c>
      <c r="D39" s="30">
        <v>36</v>
      </c>
      <c r="E39" s="44"/>
      <c r="F39" s="31">
        <v>1</v>
      </c>
      <c r="G39" s="32">
        <v>0.95</v>
      </c>
      <c r="H39" s="32">
        <f t="shared" si="0"/>
        <v>34.199999999999996</v>
      </c>
      <c r="I39" s="32">
        <f t="shared" si="1"/>
        <v>0</v>
      </c>
      <c r="J39" s="32">
        <f t="shared" si="2"/>
        <v>0</v>
      </c>
      <c r="K39" s="30" t="e" vm="200">
        <f>_xlfn.IMAGE("https://3694911.app.netsuite.com/core/media/media.nl?id=24078&amp;c=3694911&amp;h=-7SNp2G0Xd4d39rEaEsMml2H4WMwGtpDV0aE5Wz-oJfea8t8",,1 )</f>
        <v>#VALUE!</v>
      </c>
    </row>
    <row r="40" spans="1:11" ht="69" customHeight="1" x14ac:dyDescent="0.2">
      <c r="A40" s="30" t="s">
        <v>726</v>
      </c>
      <c r="B40" s="30" t="s">
        <v>738</v>
      </c>
      <c r="C40" s="30" t="s">
        <v>1092</v>
      </c>
      <c r="D40" s="30">
        <v>48</v>
      </c>
      <c r="E40" s="44"/>
      <c r="F40" s="31">
        <v>1.3</v>
      </c>
      <c r="G40" s="32">
        <v>1.25</v>
      </c>
      <c r="H40" s="32">
        <f t="shared" si="0"/>
        <v>60</v>
      </c>
      <c r="I40" s="32">
        <f t="shared" si="1"/>
        <v>0</v>
      </c>
      <c r="J40" s="32">
        <f t="shared" si="2"/>
        <v>0</v>
      </c>
      <c r="K40" s="30" t="e" vm="201">
        <v>#VALUE!</v>
      </c>
    </row>
    <row r="41" spans="1:11" ht="69" customHeight="1" x14ac:dyDescent="0.2">
      <c r="A41" s="30" t="s">
        <v>727</v>
      </c>
      <c r="B41" s="30" t="s">
        <v>739</v>
      </c>
      <c r="C41" s="30" t="s">
        <v>1093</v>
      </c>
      <c r="D41" s="30">
        <v>24</v>
      </c>
      <c r="E41" s="44"/>
      <c r="F41" s="31">
        <v>2.8</v>
      </c>
      <c r="G41" s="32">
        <v>2.75</v>
      </c>
      <c r="H41" s="32">
        <f t="shared" si="0"/>
        <v>66</v>
      </c>
      <c r="I41" s="32">
        <f t="shared" si="1"/>
        <v>0</v>
      </c>
      <c r="J41" s="32">
        <f t="shared" si="2"/>
        <v>0</v>
      </c>
      <c r="K41" s="30" t="e" vm="202">
        <v>#VALUE!</v>
      </c>
    </row>
    <row r="42" spans="1:11" ht="69" customHeight="1" x14ac:dyDescent="0.2">
      <c r="A42" s="30" t="s">
        <v>728</v>
      </c>
      <c r="B42" s="30" t="s">
        <v>740</v>
      </c>
      <c r="C42" s="30" t="s">
        <v>1094</v>
      </c>
      <c r="D42" s="30">
        <v>48</v>
      </c>
      <c r="E42" s="44"/>
      <c r="F42" s="31">
        <v>2.8</v>
      </c>
      <c r="G42" s="32">
        <v>2.75</v>
      </c>
      <c r="H42" s="32">
        <f t="shared" si="0"/>
        <v>132</v>
      </c>
      <c r="I42" s="32">
        <f t="shared" si="1"/>
        <v>0</v>
      </c>
      <c r="J42" s="32">
        <f t="shared" si="2"/>
        <v>0</v>
      </c>
      <c r="K42" s="30" t="e" vm="203">
        <v>#VALUE!</v>
      </c>
    </row>
    <row r="43" spans="1:11" ht="69" customHeight="1" x14ac:dyDescent="0.2">
      <c r="A43" s="30" t="s">
        <v>729</v>
      </c>
      <c r="B43" s="30" t="s">
        <v>741</v>
      </c>
      <c r="C43" s="30" t="s">
        <v>1095</v>
      </c>
      <c r="D43" s="30">
        <v>48</v>
      </c>
      <c r="E43" s="44"/>
      <c r="F43" s="31">
        <v>1.65</v>
      </c>
      <c r="G43" s="32">
        <v>1.6</v>
      </c>
      <c r="H43" s="32">
        <f t="shared" si="0"/>
        <v>76.800000000000011</v>
      </c>
      <c r="I43" s="32">
        <f t="shared" si="1"/>
        <v>0</v>
      </c>
      <c r="J43" s="32">
        <f t="shared" si="2"/>
        <v>0</v>
      </c>
      <c r="K43" s="30" t="e" vm="204">
        <v>#VALUE!</v>
      </c>
    </row>
    <row r="44" spans="1:11" ht="69" customHeight="1" x14ac:dyDescent="0.2">
      <c r="A44" s="30" t="s">
        <v>730</v>
      </c>
      <c r="B44" s="30" t="s">
        <v>742</v>
      </c>
      <c r="C44" s="30" t="s">
        <v>1096</v>
      </c>
      <c r="D44" s="30">
        <v>48</v>
      </c>
      <c r="E44" s="44"/>
      <c r="F44" s="31">
        <v>1.25</v>
      </c>
      <c r="G44" s="32">
        <v>1.18</v>
      </c>
      <c r="H44" s="32">
        <f t="shared" si="0"/>
        <v>56.64</v>
      </c>
      <c r="I44" s="32">
        <f t="shared" si="1"/>
        <v>0</v>
      </c>
      <c r="J44" s="32">
        <f t="shared" si="2"/>
        <v>0</v>
      </c>
      <c r="K44" s="30" t="e" vm="205">
        <v>#VALUE!</v>
      </c>
    </row>
    <row r="45" spans="1:11" ht="69" customHeight="1" x14ac:dyDescent="0.2">
      <c r="A45" s="30" t="s">
        <v>731</v>
      </c>
      <c r="B45" s="30" t="s">
        <v>743</v>
      </c>
      <c r="C45" s="30" t="s">
        <v>1097</v>
      </c>
      <c r="D45" s="30">
        <v>48</v>
      </c>
      <c r="E45" s="44"/>
      <c r="F45" s="31">
        <v>1.65</v>
      </c>
      <c r="G45" s="32">
        <v>1.6</v>
      </c>
      <c r="H45" s="32">
        <f t="shared" si="0"/>
        <v>76.800000000000011</v>
      </c>
      <c r="I45" s="32">
        <f t="shared" si="1"/>
        <v>0</v>
      </c>
      <c r="J45" s="32">
        <f t="shared" si="2"/>
        <v>0</v>
      </c>
      <c r="K45" s="30" t="e" vm="206">
        <v>#VALUE!</v>
      </c>
    </row>
    <row r="46" spans="1:11" ht="69" customHeight="1" x14ac:dyDescent="0.2">
      <c r="A46" s="30" t="s">
        <v>732</v>
      </c>
      <c r="B46" s="30" t="s">
        <v>744</v>
      </c>
      <c r="C46" s="30" t="s">
        <v>1098</v>
      </c>
      <c r="D46" s="30">
        <v>48</v>
      </c>
      <c r="E46" s="44"/>
      <c r="F46" s="31">
        <v>1.65</v>
      </c>
      <c r="G46" s="32">
        <v>1.6</v>
      </c>
      <c r="H46" s="32">
        <f t="shared" si="0"/>
        <v>76.800000000000011</v>
      </c>
      <c r="I46" s="32">
        <f t="shared" si="1"/>
        <v>0</v>
      </c>
      <c r="J46" s="32">
        <f t="shared" si="2"/>
        <v>0</v>
      </c>
      <c r="K46" s="30" t="e" vm="207">
        <v>#VALUE!</v>
      </c>
    </row>
    <row r="47" spans="1:11" ht="69" customHeight="1" x14ac:dyDescent="0.2">
      <c r="A47" s="30" t="s">
        <v>733</v>
      </c>
      <c r="B47" s="30" t="s">
        <v>745</v>
      </c>
      <c r="C47" s="30" t="s">
        <v>1099</v>
      </c>
      <c r="D47" s="30">
        <v>48</v>
      </c>
      <c r="E47" s="44"/>
      <c r="F47" s="31">
        <v>1.3</v>
      </c>
      <c r="G47" s="32">
        <v>1.25</v>
      </c>
      <c r="H47" s="32">
        <f t="shared" si="0"/>
        <v>60</v>
      </c>
      <c r="I47" s="32">
        <f t="shared" si="1"/>
        <v>0</v>
      </c>
      <c r="J47" s="32">
        <f t="shared" si="2"/>
        <v>0</v>
      </c>
      <c r="K47" s="30" t="e" vm="208">
        <v>#VALUE!</v>
      </c>
    </row>
    <row r="48" spans="1:11" ht="69" customHeight="1" x14ac:dyDescent="0.2">
      <c r="A48" s="30" t="s">
        <v>734</v>
      </c>
      <c r="B48" s="30" t="s">
        <v>746</v>
      </c>
      <c r="C48" s="30" t="s">
        <v>1100</v>
      </c>
      <c r="D48" s="30">
        <v>48</v>
      </c>
      <c r="E48" s="44"/>
      <c r="F48" s="31">
        <v>1</v>
      </c>
      <c r="G48" s="32">
        <v>0.95</v>
      </c>
      <c r="H48" s="32">
        <f t="shared" si="0"/>
        <v>45.599999999999994</v>
      </c>
      <c r="I48" s="32">
        <f t="shared" si="1"/>
        <v>0</v>
      </c>
      <c r="J48" s="32">
        <f t="shared" si="2"/>
        <v>0</v>
      </c>
      <c r="K48" s="30" t="e" vm="209">
        <v>#VALUE!</v>
      </c>
    </row>
    <row r="49" spans="1:11" ht="69" customHeight="1" x14ac:dyDescent="0.2">
      <c r="A49" s="30" t="s">
        <v>735</v>
      </c>
      <c r="B49" s="30" t="s">
        <v>747</v>
      </c>
      <c r="C49" s="30" t="s">
        <v>1101</v>
      </c>
      <c r="D49" s="30">
        <v>48</v>
      </c>
      <c r="E49" s="44"/>
      <c r="F49" s="31">
        <v>1</v>
      </c>
      <c r="G49" s="32">
        <v>0.95</v>
      </c>
      <c r="H49" s="32">
        <f t="shared" si="0"/>
        <v>45.599999999999994</v>
      </c>
      <c r="I49" s="32">
        <f t="shared" si="1"/>
        <v>0</v>
      </c>
      <c r="J49" s="32">
        <f t="shared" si="2"/>
        <v>0</v>
      </c>
      <c r="K49" s="30" t="e" vm="210">
        <v>#VALUE!</v>
      </c>
    </row>
    <row r="50" spans="1:11" ht="69" customHeight="1" x14ac:dyDescent="0.2">
      <c r="A50" s="30" t="s">
        <v>736</v>
      </c>
      <c r="B50" s="30" t="s">
        <v>748</v>
      </c>
      <c r="C50" s="30" t="s">
        <v>1102</v>
      </c>
      <c r="D50" s="30">
        <v>48</v>
      </c>
      <c r="E50" s="44"/>
      <c r="F50" s="31">
        <v>1.7</v>
      </c>
      <c r="G50" s="32">
        <v>1.65</v>
      </c>
      <c r="H50" s="32">
        <f t="shared" si="0"/>
        <v>79.199999999999989</v>
      </c>
      <c r="I50" s="32">
        <f t="shared" si="1"/>
        <v>0</v>
      </c>
      <c r="J50" s="32">
        <f t="shared" si="2"/>
        <v>0</v>
      </c>
      <c r="K50" s="30" t="e" vm="211">
        <v>#VALUE!</v>
      </c>
    </row>
    <row r="51" spans="1:11" ht="69" customHeight="1" x14ac:dyDescent="0.2">
      <c r="A51" s="30" t="s">
        <v>737</v>
      </c>
      <c r="B51" s="30" t="s">
        <v>749</v>
      </c>
      <c r="C51" s="30" t="s">
        <v>1103</v>
      </c>
      <c r="D51" s="30">
        <v>24</v>
      </c>
      <c r="E51" s="45"/>
      <c r="F51" s="31">
        <v>1.7</v>
      </c>
      <c r="G51" s="32">
        <v>1.75</v>
      </c>
      <c r="H51" s="32">
        <f t="shared" si="0"/>
        <v>42</v>
      </c>
      <c r="I51" s="32">
        <f t="shared" si="1"/>
        <v>0</v>
      </c>
      <c r="J51" s="32">
        <f t="shared" si="2"/>
        <v>0</v>
      </c>
      <c r="K51" s="30" t="e" vm="212">
        <v>#VALUE!</v>
      </c>
    </row>
    <row r="52" spans="1:11" x14ac:dyDescent="0.2">
      <c r="E52">
        <f>SUM(E3:E51)</f>
        <v>0</v>
      </c>
      <c r="I52" s="35">
        <f>SUM(I3:I51)</f>
        <v>0</v>
      </c>
      <c r="J52" s="35">
        <f>SUM(J3:J51)</f>
        <v>0</v>
      </c>
    </row>
  </sheetData>
  <mergeCells count="1">
    <mergeCell ref="A1:K1"/>
  </mergeCells>
  <pageMargins left="0.7" right="0.7" top="0.75" bottom="0.75" header="0.3" footer="0.3"/>
</worksheet>
</file>

<file path=xl/worksheets/sheet1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AA95D3F8-EC97-4BA1-80D1-E0CD1F6AE27B}">
  <dimension ref="A1:K63"/>
  <sheetViews>
    <sheetView workbookViewId="0">
      <selection activeCell="E68" sqref="E68"/>
    </sheetView>
  </sheetViews>
  <sheetFormatPr defaultRowHeight="11.25" x14ac:dyDescent="0.2"/>
  <cols>
    <col min="1" max="1" width="10.6640625" bestFit="1" customWidth="1"/>
    <col min="2" max="2" width="59.5" bestFit="1" customWidth="1"/>
    <col min="3" max="3" width="15.83203125" style="47" bestFit="1" customWidth="1"/>
    <col min="4" max="4" width="18.1640625" bestFit="1" customWidth="1"/>
    <col min="5" max="5" width="43.1640625" bestFit="1" customWidth="1"/>
    <col min="6" max="6" width="18.6640625" style="48" bestFit="1" customWidth="1"/>
    <col min="7" max="7" width="19" style="35" bestFit="1" customWidth="1"/>
    <col min="8" max="8" width="24.5" style="35" bestFit="1" customWidth="1"/>
    <col min="9" max="10" width="19" style="35" customWidth="1"/>
    <col min="11" max="11" width="16" customWidth="1"/>
  </cols>
  <sheetData>
    <row r="1" spans="1:11" ht="26.25" x14ac:dyDescent="0.2">
      <c r="A1" s="94" t="s">
        <v>846</v>
      </c>
      <c r="B1" s="94"/>
      <c r="C1" s="94"/>
      <c r="D1" s="94"/>
      <c r="E1" s="94"/>
      <c r="F1" s="94"/>
      <c r="G1" s="94"/>
      <c r="H1" s="94"/>
      <c r="I1" s="94"/>
      <c r="J1" s="94"/>
      <c r="K1" s="94"/>
    </row>
    <row r="2" spans="1:11" ht="18.75" x14ac:dyDescent="0.2">
      <c r="A2" s="22" t="s">
        <v>23</v>
      </c>
      <c r="B2" s="23" t="s">
        <v>24</v>
      </c>
      <c r="C2" s="24" t="s">
        <v>25</v>
      </c>
      <c r="D2" s="25" t="s">
        <v>26</v>
      </c>
      <c r="E2" s="26" t="s">
        <v>27</v>
      </c>
      <c r="F2" s="27" t="s">
        <v>28</v>
      </c>
      <c r="G2" s="28" t="s">
        <v>29</v>
      </c>
      <c r="H2" s="28" t="s">
        <v>966</v>
      </c>
      <c r="I2" s="28" t="s">
        <v>967</v>
      </c>
      <c r="J2" s="28" t="s">
        <v>968</v>
      </c>
      <c r="K2" s="29" t="s">
        <v>30</v>
      </c>
    </row>
    <row r="3" spans="1:11" ht="69" customHeight="1" x14ac:dyDescent="0.2">
      <c r="A3" s="30" t="s">
        <v>789</v>
      </c>
      <c r="B3" s="30" t="s">
        <v>837</v>
      </c>
      <c r="C3" s="37" t="s">
        <v>970</v>
      </c>
      <c r="D3" s="30">
        <v>24</v>
      </c>
      <c r="E3" s="44"/>
      <c r="F3" s="31">
        <v>2.2999999999999998</v>
      </c>
      <c r="G3" s="32">
        <v>2.25</v>
      </c>
      <c r="H3" s="32">
        <f>D3*G3</f>
        <v>54</v>
      </c>
      <c r="I3" s="32">
        <f>D3*E3</f>
        <v>0</v>
      </c>
      <c r="J3" s="32">
        <f>E3*H3</f>
        <v>0</v>
      </c>
      <c r="K3" s="30" t="e" vm="213">
        <v>#VALUE!</v>
      </c>
    </row>
    <row r="4" spans="1:11" ht="69" customHeight="1" x14ac:dyDescent="0.2">
      <c r="A4" s="30" t="s">
        <v>790</v>
      </c>
      <c r="B4" s="30" t="s">
        <v>838</v>
      </c>
      <c r="C4" s="37" t="s">
        <v>971</v>
      </c>
      <c r="D4" s="30">
        <v>36</v>
      </c>
      <c r="E4" s="44"/>
      <c r="F4" s="31">
        <v>0.9</v>
      </c>
      <c r="G4" s="32">
        <v>0.85</v>
      </c>
      <c r="H4" s="32">
        <f t="shared" ref="H4:H62" si="0">D4*G4</f>
        <v>30.599999999999998</v>
      </c>
      <c r="I4" s="32">
        <f t="shared" ref="I4:I62" si="1">D4*E4</f>
        <v>0</v>
      </c>
      <c r="J4" s="32">
        <f t="shared" ref="J4:J62" si="2">E4*H4</f>
        <v>0</v>
      </c>
      <c r="K4" s="30" t="e" vm="214">
        <v>#VALUE!</v>
      </c>
    </row>
    <row r="5" spans="1:11" ht="69" customHeight="1" x14ac:dyDescent="0.2">
      <c r="A5" s="30" t="s">
        <v>791</v>
      </c>
      <c r="B5" s="30" t="s">
        <v>839</v>
      </c>
      <c r="C5" s="37" t="s">
        <v>972</v>
      </c>
      <c r="D5" s="30">
        <v>24</v>
      </c>
      <c r="E5" s="44"/>
      <c r="F5" s="31">
        <v>1.1000000000000001</v>
      </c>
      <c r="G5" s="32">
        <v>1</v>
      </c>
      <c r="H5" s="32">
        <f t="shared" si="0"/>
        <v>24</v>
      </c>
      <c r="I5" s="32">
        <f t="shared" si="1"/>
        <v>0</v>
      </c>
      <c r="J5" s="32">
        <f t="shared" si="2"/>
        <v>0</v>
      </c>
      <c r="K5" s="30" t="e" vm="215">
        <v>#VALUE!</v>
      </c>
    </row>
    <row r="6" spans="1:11" ht="69" customHeight="1" x14ac:dyDescent="0.2">
      <c r="A6" s="30" t="s">
        <v>792</v>
      </c>
      <c r="B6" s="30" t="s">
        <v>840</v>
      </c>
      <c r="C6" s="37" t="s">
        <v>973</v>
      </c>
      <c r="D6" s="30">
        <v>24</v>
      </c>
      <c r="E6" s="44"/>
      <c r="F6" s="31">
        <v>2.7</v>
      </c>
      <c r="G6" s="32">
        <v>2.65</v>
      </c>
      <c r="H6" s="32">
        <f t="shared" si="0"/>
        <v>63.599999999999994</v>
      </c>
      <c r="I6" s="32">
        <f t="shared" si="1"/>
        <v>0</v>
      </c>
      <c r="J6" s="32">
        <f t="shared" si="2"/>
        <v>0</v>
      </c>
      <c r="K6" s="30" t="e" vm="216">
        <v>#VALUE!</v>
      </c>
    </row>
    <row r="7" spans="1:11" ht="69" customHeight="1" x14ac:dyDescent="0.2">
      <c r="A7" s="30" t="s">
        <v>793</v>
      </c>
      <c r="B7" s="30" t="s">
        <v>841</v>
      </c>
      <c r="C7" s="37" t="s">
        <v>974</v>
      </c>
      <c r="D7" s="30">
        <v>12</v>
      </c>
      <c r="E7" s="44"/>
      <c r="F7" s="31">
        <v>2.9</v>
      </c>
      <c r="G7" s="32">
        <v>2.85</v>
      </c>
      <c r="H7" s="32">
        <f t="shared" si="0"/>
        <v>34.200000000000003</v>
      </c>
      <c r="I7" s="32">
        <f t="shared" si="1"/>
        <v>0</v>
      </c>
      <c r="J7" s="32">
        <f t="shared" si="2"/>
        <v>0</v>
      </c>
      <c r="K7" s="30" t="e" vm="217">
        <v>#VALUE!</v>
      </c>
    </row>
    <row r="8" spans="1:11" ht="69" customHeight="1" x14ac:dyDescent="0.2">
      <c r="A8" s="30" t="s">
        <v>794</v>
      </c>
      <c r="B8" s="30" t="s">
        <v>842</v>
      </c>
      <c r="C8" s="37" t="s">
        <v>975</v>
      </c>
      <c r="D8" s="30">
        <v>24</v>
      </c>
      <c r="E8" s="44"/>
      <c r="F8" s="31">
        <v>2.9</v>
      </c>
      <c r="G8" s="32">
        <v>2.85</v>
      </c>
      <c r="H8" s="32">
        <f t="shared" si="0"/>
        <v>68.400000000000006</v>
      </c>
      <c r="I8" s="32">
        <f t="shared" si="1"/>
        <v>0</v>
      </c>
      <c r="J8" s="32">
        <f t="shared" si="2"/>
        <v>0</v>
      </c>
      <c r="K8" s="30" t="e" vm="218">
        <v>#VALUE!</v>
      </c>
    </row>
    <row r="9" spans="1:11" ht="69" customHeight="1" x14ac:dyDescent="0.2">
      <c r="A9" s="30" t="s">
        <v>795</v>
      </c>
      <c r="B9" s="30" t="s">
        <v>843</v>
      </c>
      <c r="C9" s="37" t="s">
        <v>976</v>
      </c>
      <c r="D9" s="30">
        <v>24</v>
      </c>
      <c r="E9" s="44"/>
      <c r="F9" s="31">
        <v>1</v>
      </c>
      <c r="G9" s="32">
        <v>0.95</v>
      </c>
      <c r="H9" s="32">
        <f t="shared" si="0"/>
        <v>22.799999999999997</v>
      </c>
      <c r="I9" s="32">
        <f t="shared" si="1"/>
        <v>0</v>
      </c>
      <c r="J9" s="32">
        <f t="shared" si="2"/>
        <v>0</v>
      </c>
      <c r="K9" s="30" t="e" vm="219">
        <v>#VALUE!</v>
      </c>
    </row>
    <row r="10" spans="1:11" ht="69" customHeight="1" x14ac:dyDescent="0.2">
      <c r="A10" s="30" t="s">
        <v>796</v>
      </c>
      <c r="B10" s="30" t="s">
        <v>844</v>
      </c>
      <c r="C10" s="37" t="s">
        <v>977</v>
      </c>
      <c r="D10" s="30">
        <v>12</v>
      </c>
      <c r="E10" s="45"/>
      <c r="F10" s="31">
        <v>2.2999999999999998</v>
      </c>
      <c r="G10" s="32">
        <v>2.25</v>
      </c>
      <c r="H10" s="32">
        <f t="shared" si="0"/>
        <v>27</v>
      </c>
      <c r="I10" s="32">
        <f t="shared" si="1"/>
        <v>0</v>
      </c>
      <c r="J10" s="32">
        <f t="shared" si="2"/>
        <v>0</v>
      </c>
      <c r="K10" s="30" t="e" vm="220">
        <v>#VALUE!</v>
      </c>
    </row>
    <row r="11" spans="1:11" ht="69" customHeight="1" x14ac:dyDescent="0.2">
      <c r="A11" s="30" t="s">
        <v>797</v>
      </c>
      <c r="B11" s="30" t="s">
        <v>845</v>
      </c>
      <c r="C11" s="37" t="s">
        <v>978</v>
      </c>
      <c r="D11" s="30">
        <v>12</v>
      </c>
      <c r="E11" s="45"/>
      <c r="F11" s="31">
        <v>3</v>
      </c>
      <c r="G11" s="32">
        <v>2.95</v>
      </c>
      <c r="H11" s="32">
        <f t="shared" si="0"/>
        <v>35.400000000000006</v>
      </c>
      <c r="I11" s="32">
        <f t="shared" si="1"/>
        <v>0</v>
      </c>
      <c r="J11" s="32">
        <f t="shared" si="2"/>
        <v>0</v>
      </c>
      <c r="K11" s="30" t="e" vm="221">
        <v>#VALUE!</v>
      </c>
    </row>
    <row r="12" spans="1:11" ht="69" customHeight="1" x14ac:dyDescent="0.2">
      <c r="A12" s="30" t="s">
        <v>956</v>
      </c>
      <c r="B12" s="30" t="s">
        <v>959</v>
      </c>
      <c r="C12" s="46">
        <v>802141465430</v>
      </c>
      <c r="D12" s="30">
        <v>24</v>
      </c>
      <c r="E12" s="45"/>
      <c r="F12" s="31">
        <v>5.9</v>
      </c>
      <c r="G12" s="32">
        <v>5.85</v>
      </c>
      <c r="H12" s="32">
        <f t="shared" si="0"/>
        <v>140.39999999999998</v>
      </c>
      <c r="I12" s="32">
        <f t="shared" si="1"/>
        <v>0</v>
      </c>
      <c r="J12" s="32">
        <f t="shared" si="2"/>
        <v>0</v>
      </c>
      <c r="K12" s="30" t="e" vm="222">
        <v>#VALUE!</v>
      </c>
    </row>
    <row r="13" spans="1:11" ht="69" customHeight="1" x14ac:dyDescent="0.2">
      <c r="A13" s="30" t="s">
        <v>957</v>
      </c>
      <c r="B13" s="30" t="s">
        <v>960</v>
      </c>
      <c r="C13" s="37">
        <v>802141465379</v>
      </c>
      <c r="D13" s="30">
        <v>24</v>
      </c>
      <c r="E13" s="45"/>
      <c r="F13" s="31">
        <v>4</v>
      </c>
      <c r="G13" s="32">
        <v>3.95</v>
      </c>
      <c r="H13" s="32">
        <f t="shared" si="0"/>
        <v>94.800000000000011</v>
      </c>
      <c r="I13" s="32">
        <f t="shared" si="1"/>
        <v>0</v>
      </c>
      <c r="J13" s="32">
        <f t="shared" si="2"/>
        <v>0</v>
      </c>
      <c r="K13" s="30" t="e" vm="223">
        <v>#VALUE!</v>
      </c>
    </row>
    <row r="14" spans="1:11" ht="69" customHeight="1" x14ac:dyDescent="0.2">
      <c r="A14" s="30" t="s">
        <v>958</v>
      </c>
      <c r="B14" s="30" t="s">
        <v>961</v>
      </c>
      <c r="C14" s="46">
        <v>802141465331</v>
      </c>
      <c r="D14" s="30">
        <v>24</v>
      </c>
      <c r="E14" s="45"/>
      <c r="F14" s="31">
        <v>5</v>
      </c>
      <c r="G14" s="32">
        <v>4.95</v>
      </c>
      <c r="H14" s="32">
        <f t="shared" si="0"/>
        <v>118.80000000000001</v>
      </c>
      <c r="I14" s="32">
        <f t="shared" si="1"/>
        <v>0</v>
      </c>
      <c r="J14" s="32">
        <f t="shared" si="2"/>
        <v>0</v>
      </c>
      <c r="K14" s="30" t="e" vm="224">
        <v>#VALUE!</v>
      </c>
    </row>
    <row r="15" spans="1:11" ht="69" customHeight="1" x14ac:dyDescent="0.2">
      <c r="A15" s="30" t="s">
        <v>750</v>
      </c>
      <c r="B15" s="30" t="s">
        <v>798</v>
      </c>
      <c r="C15" s="37" t="s">
        <v>979</v>
      </c>
      <c r="D15" s="30">
        <v>48</v>
      </c>
      <c r="E15" s="45"/>
      <c r="F15" s="31">
        <v>1.3</v>
      </c>
      <c r="G15" s="32">
        <v>1.25</v>
      </c>
      <c r="H15" s="32">
        <f t="shared" si="0"/>
        <v>60</v>
      </c>
      <c r="I15" s="32">
        <f t="shared" si="1"/>
        <v>0</v>
      </c>
      <c r="J15" s="32">
        <f t="shared" si="2"/>
        <v>0</v>
      </c>
      <c r="K15" s="30" t="e" vm="225">
        <v>#VALUE!</v>
      </c>
    </row>
    <row r="16" spans="1:11" ht="69" customHeight="1" x14ac:dyDescent="0.2">
      <c r="A16" s="30" t="s">
        <v>751</v>
      </c>
      <c r="B16" s="30" t="s">
        <v>799</v>
      </c>
      <c r="C16" s="37" t="s">
        <v>980</v>
      </c>
      <c r="D16" s="30">
        <v>48</v>
      </c>
      <c r="E16" s="45"/>
      <c r="F16" s="31">
        <v>0.9</v>
      </c>
      <c r="G16" s="32">
        <v>0.85</v>
      </c>
      <c r="H16" s="32">
        <f t="shared" si="0"/>
        <v>40.799999999999997</v>
      </c>
      <c r="I16" s="32">
        <f t="shared" si="1"/>
        <v>0</v>
      </c>
      <c r="J16" s="32">
        <f t="shared" si="2"/>
        <v>0</v>
      </c>
      <c r="K16" s="30" t="e" vm="226">
        <v>#VALUE!</v>
      </c>
    </row>
    <row r="17" spans="1:11" ht="69" customHeight="1" x14ac:dyDescent="0.2">
      <c r="A17" s="30" t="s">
        <v>752</v>
      </c>
      <c r="B17" s="30" t="s">
        <v>800</v>
      </c>
      <c r="C17" s="37">
        <v>802141459187</v>
      </c>
      <c r="D17" s="30">
        <v>24</v>
      </c>
      <c r="E17" s="45"/>
      <c r="F17" s="31">
        <v>3.55</v>
      </c>
      <c r="G17" s="32">
        <v>3.5</v>
      </c>
      <c r="H17" s="32">
        <f t="shared" si="0"/>
        <v>84</v>
      </c>
      <c r="I17" s="32">
        <f t="shared" si="1"/>
        <v>0</v>
      </c>
      <c r="J17" s="32">
        <f t="shared" si="2"/>
        <v>0</v>
      </c>
      <c r="K17" s="30" t="e" vm="227">
        <v>#VALUE!</v>
      </c>
    </row>
    <row r="18" spans="1:11" ht="69" customHeight="1" x14ac:dyDescent="0.2">
      <c r="A18" s="30" t="s">
        <v>753</v>
      </c>
      <c r="B18" s="30" t="s">
        <v>801</v>
      </c>
      <c r="C18" s="37" t="s">
        <v>981</v>
      </c>
      <c r="D18" s="30">
        <v>24</v>
      </c>
      <c r="E18" s="44"/>
      <c r="F18" s="31">
        <v>2.5</v>
      </c>
      <c r="G18" s="32">
        <v>2.4500000000000002</v>
      </c>
      <c r="H18" s="32">
        <f t="shared" si="0"/>
        <v>58.800000000000004</v>
      </c>
      <c r="I18" s="32">
        <f t="shared" si="1"/>
        <v>0</v>
      </c>
      <c r="J18" s="32">
        <f t="shared" si="2"/>
        <v>0</v>
      </c>
      <c r="K18" s="30" t="e" vm="228">
        <v>#VALUE!</v>
      </c>
    </row>
    <row r="19" spans="1:11" ht="69" customHeight="1" x14ac:dyDescent="0.2">
      <c r="A19" s="30" t="s">
        <v>754</v>
      </c>
      <c r="B19" s="30" t="s">
        <v>802</v>
      </c>
      <c r="C19" s="37" t="s">
        <v>982</v>
      </c>
      <c r="D19" s="30">
        <v>36</v>
      </c>
      <c r="E19" s="44"/>
      <c r="F19" s="31">
        <v>0.8</v>
      </c>
      <c r="G19" s="32">
        <v>0.75</v>
      </c>
      <c r="H19" s="32">
        <f t="shared" si="0"/>
        <v>27</v>
      </c>
      <c r="I19" s="32">
        <f t="shared" si="1"/>
        <v>0</v>
      </c>
      <c r="J19" s="32">
        <f t="shared" si="2"/>
        <v>0</v>
      </c>
      <c r="K19" s="30" t="e" vm="229">
        <v>#VALUE!</v>
      </c>
    </row>
    <row r="20" spans="1:11" ht="69" customHeight="1" x14ac:dyDescent="0.2">
      <c r="A20" s="30" t="s">
        <v>755</v>
      </c>
      <c r="B20" s="30" t="s">
        <v>803</v>
      </c>
      <c r="C20" s="37" t="s">
        <v>983</v>
      </c>
      <c r="D20" s="30">
        <v>36</v>
      </c>
      <c r="E20" s="44"/>
      <c r="F20" s="31">
        <v>0.8</v>
      </c>
      <c r="G20" s="32">
        <v>0.75</v>
      </c>
      <c r="H20" s="32">
        <f t="shared" si="0"/>
        <v>27</v>
      </c>
      <c r="I20" s="32">
        <f t="shared" si="1"/>
        <v>0</v>
      </c>
      <c r="J20" s="32">
        <f t="shared" si="2"/>
        <v>0</v>
      </c>
      <c r="K20" s="30" t="e" vm="230">
        <v>#VALUE!</v>
      </c>
    </row>
    <row r="21" spans="1:11" ht="69" customHeight="1" x14ac:dyDescent="0.2">
      <c r="A21" s="30" t="s">
        <v>756</v>
      </c>
      <c r="B21" s="30" t="s">
        <v>804</v>
      </c>
      <c r="C21" s="37" t="s">
        <v>984</v>
      </c>
      <c r="D21" s="30">
        <v>24</v>
      </c>
      <c r="E21" s="44"/>
      <c r="F21" s="31">
        <v>1.1499999999999999</v>
      </c>
      <c r="G21" s="32">
        <v>1.1000000000000001</v>
      </c>
      <c r="H21" s="32">
        <f t="shared" si="0"/>
        <v>26.400000000000002</v>
      </c>
      <c r="I21" s="32">
        <f t="shared" si="1"/>
        <v>0</v>
      </c>
      <c r="J21" s="32">
        <f t="shared" si="2"/>
        <v>0</v>
      </c>
      <c r="K21" s="30" t="e" vm="231">
        <v>#VALUE!</v>
      </c>
    </row>
    <row r="22" spans="1:11" ht="69" customHeight="1" x14ac:dyDescent="0.2">
      <c r="A22" s="30" t="s">
        <v>757</v>
      </c>
      <c r="B22" s="30" t="s">
        <v>805</v>
      </c>
      <c r="C22" s="37" t="s">
        <v>985</v>
      </c>
      <c r="D22" s="30">
        <v>24</v>
      </c>
      <c r="E22" s="44"/>
      <c r="F22" s="31">
        <v>1.7</v>
      </c>
      <c r="G22" s="32">
        <v>1.65</v>
      </c>
      <c r="H22" s="32">
        <f t="shared" si="0"/>
        <v>39.599999999999994</v>
      </c>
      <c r="I22" s="32">
        <f t="shared" si="1"/>
        <v>0</v>
      </c>
      <c r="J22" s="32">
        <f t="shared" si="2"/>
        <v>0</v>
      </c>
      <c r="K22" s="30" t="e" vm="232">
        <v>#VALUE!</v>
      </c>
    </row>
    <row r="23" spans="1:11" ht="69" customHeight="1" x14ac:dyDescent="0.2">
      <c r="A23" s="30" t="s">
        <v>758</v>
      </c>
      <c r="B23" s="30" t="s">
        <v>806</v>
      </c>
      <c r="C23" s="37" t="s">
        <v>986</v>
      </c>
      <c r="D23" s="30">
        <v>36</v>
      </c>
      <c r="E23" s="44"/>
      <c r="F23" s="31">
        <v>1.3</v>
      </c>
      <c r="G23" s="32">
        <v>1.25</v>
      </c>
      <c r="H23" s="32">
        <f t="shared" si="0"/>
        <v>45</v>
      </c>
      <c r="I23" s="32">
        <f t="shared" si="1"/>
        <v>0</v>
      </c>
      <c r="J23" s="32">
        <f t="shared" si="2"/>
        <v>0</v>
      </c>
      <c r="K23" s="30" t="e" vm="233">
        <v>#VALUE!</v>
      </c>
    </row>
    <row r="24" spans="1:11" ht="69" customHeight="1" x14ac:dyDescent="0.2">
      <c r="A24" s="30" t="s">
        <v>759</v>
      </c>
      <c r="B24" s="30" t="s">
        <v>807</v>
      </c>
      <c r="C24" s="37" t="s">
        <v>987</v>
      </c>
      <c r="D24" s="30">
        <v>36</v>
      </c>
      <c r="E24" s="44"/>
      <c r="F24" s="31">
        <v>0.9</v>
      </c>
      <c r="G24" s="32">
        <v>0.85</v>
      </c>
      <c r="H24" s="32">
        <f t="shared" si="0"/>
        <v>30.599999999999998</v>
      </c>
      <c r="I24" s="32">
        <f t="shared" si="1"/>
        <v>0</v>
      </c>
      <c r="J24" s="32">
        <f t="shared" si="2"/>
        <v>0</v>
      </c>
      <c r="K24" s="30" t="e" vm="234">
        <v>#VALUE!</v>
      </c>
    </row>
    <row r="25" spans="1:11" ht="69" customHeight="1" x14ac:dyDescent="0.2">
      <c r="A25" s="30" t="s">
        <v>760</v>
      </c>
      <c r="B25" s="30" t="s">
        <v>808</v>
      </c>
      <c r="C25" s="37" t="s">
        <v>988</v>
      </c>
      <c r="D25" s="30">
        <v>36</v>
      </c>
      <c r="E25" s="44"/>
      <c r="F25" s="31">
        <v>0.9</v>
      </c>
      <c r="G25" s="32">
        <v>0.85</v>
      </c>
      <c r="H25" s="32">
        <f t="shared" si="0"/>
        <v>30.599999999999998</v>
      </c>
      <c r="I25" s="32">
        <f t="shared" si="1"/>
        <v>0</v>
      </c>
      <c r="J25" s="32">
        <f t="shared" si="2"/>
        <v>0</v>
      </c>
      <c r="K25" s="30" t="e" vm="235">
        <v>#VALUE!</v>
      </c>
    </row>
    <row r="26" spans="1:11" ht="69" customHeight="1" x14ac:dyDescent="0.2">
      <c r="A26" s="30" t="s">
        <v>761</v>
      </c>
      <c r="B26" s="30" t="s">
        <v>809</v>
      </c>
      <c r="C26" s="37" t="s">
        <v>989</v>
      </c>
      <c r="D26" s="30">
        <v>36</v>
      </c>
      <c r="E26" s="44"/>
      <c r="F26" s="31">
        <v>1.4</v>
      </c>
      <c r="G26" s="32">
        <v>1.35</v>
      </c>
      <c r="H26" s="32">
        <f t="shared" si="0"/>
        <v>48.6</v>
      </c>
      <c r="I26" s="32">
        <f t="shared" si="1"/>
        <v>0</v>
      </c>
      <c r="J26" s="32">
        <f t="shared" si="2"/>
        <v>0</v>
      </c>
      <c r="K26" s="30" t="e" vm="236">
        <v>#VALUE!</v>
      </c>
    </row>
    <row r="27" spans="1:11" ht="69" customHeight="1" x14ac:dyDescent="0.2">
      <c r="A27" s="30" t="s">
        <v>762</v>
      </c>
      <c r="B27" s="30" t="s">
        <v>810</v>
      </c>
      <c r="C27" s="37" t="s">
        <v>990</v>
      </c>
      <c r="D27" s="30">
        <v>24</v>
      </c>
      <c r="E27" s="44"/>
      <c r="F27" s="31">
        <v>1.8</v>
      </c>
      <c r="G27" s="32">
        <v>1.75</v>
      </c>
      <c r="H27" s="32">
        <f t="shared" si="0"/>
        <v>42</v>
      </c>
      <c r="I27" s="32">
        <f t="shared" si="1"/>
        <v>0</v>
      </c>
      <c r="J27" s="32">
        <f t="shared" si="2"/>
        <v>0</v>
      </c>
      <c r="K27" s="30" t="e" vm="237">
        <v>#VALUE!</v>
      </c>
    </row>
    <row r="28" spans="1:11" ht="69" customHeight="1" x14ac:dyDescent="0.2">
      <c r="A28" s="30" t="s">
        <v>763</v>
      </c>
      <c r="B28" s="30" t="s">
        <v>811</v>
      </c>
      <c r="C28" s="37" t="s">
        <v>991</v>
      </c>
      <c r="D28" s="30">
        <v>24</v>
      </c>
      <c r="E28" s="44"/>
      <c r="F28" s="31">
        <v>1.55</v>
      </c>
      <c r="G28" s="32">
        <v>1.5</v>
      </c>
      <c r="H28" s="32">
        <f t="shared" si="0"/>
        <v>36</v>
      </c>
      <c r="I28" s="32">
        <f t="shared" si="1"/>
        <v>0</v>
      </c>
      <c r="J28" s="32">
        <f t="shared" si="2"/>
        <v>0</v>
      </c>
      <c r="K28" s="30" t="e" vm="238">
        <v>#VALUE!</v>
      </c>
    </row>
    <row r="29" spans="1:11" ht="69" customHeight="1" x14ac:dyDescent="0.2">
      <c r="A29" s="30" t="s">
        <v>764</v>
      </c>
      <c r="B29" s="30" t="s">
        <v>812</v>
      </c>
      <c r="C29" s="37" t="s">
        <v>992</v>
      </c>
      <c r="D29" s="30">
        <v>36</v>
      </c>
      <c r="E29" s="44"/>
      <c r="F29" s="31">
        <v>1.95</v>
      </c>
      <c r="G29" s="32">
        <v>1.9</v>
      </c>
      <c r="H29" s="32">
        <f t="shared" si="0"/>
        <v>68.399999999999991</v>
      </c>
      <c r="I29" s="32">
        <f t="shared" si="1"/>
        <v>0</v>
      </c>
      <c r="J29" s="32">
        <f t="shared" si="2"/>
        <v>0</v>
      </c>
      <c r="K29" s="30" t="e" vm="239">
        <v>#VALUE!</v>
      </c>
    </row>
    <row r="30" spans="1:11" ht="69" customHeight="1" x14ac:dyDescent="0.2">
      <c r="A30" s="30" t="s">
        <v>765</v>
      </c>
      <c r="B30" s="30" t="s">
        <v>813</v>
      </c>
      <c r="C30" s="37" t="s">
        <v>993</v>
      </c>
      <c r="D30" s="30">
        <v>24</v>
      </c>
      <c r="E30" s="44"/>
      <c r="F30" s="31">
        <v>1.6</v>
      </c>
      <c r="G30" s="32">
        <v>1.55</v>
      </c>
      <c r="H30" s="32">
        <f t="shared" si="0"/>
        <v>37.200000000000003</v>
      </c>
      <c r="I30" s="32">
        <f t="shared" si="1"/>
        <v>0</v>
      </c>
      <c r="J30" s="32">
        <f t="shared" si="2"/>
        <v>0</v>
      </c>
      <c r="K30" s="30" t="e" vm="240">
        <v>#VALUE!</v>
      </c>
    </row>
    <row r="31" spans="1:11" ht="69" customHeight="1" x14ac:dyDescent="0.2">
      <c r="A31" s="30" t="s">
        <v>954</v>
      </c>
      <c r="B31" s="30" t="s">
        <v>955</v>
      </c>
      <c r="C31" s="46">
        <v>802141465447</v>
      </c>
      <c r="D31" s="30">
        <v>24</v>
      </c>
      <c r="E31" s="44"/>
      <c r="F31" s="31">
        <v>1</v>
      </c>
      <c r="G31" s="49">
        <v>0.95</v>
      </c>
      <c r="H31" s="32">
        <f t="shared" si="0"/>
        <v>22.799999999999997</v>
      </c>
      <c r="I31" s="32">
        <f t="shared" si="1"/>
        <v>0</v>
      </c>
      <c r="J31" s="32">
        <f t="shared" si="2"/>
        <v>0</v>
      </c>
      <c r="K31" s="30" t="e" vm="241">
        <f>_xlfn.IMAGE("https://3694911.app.netsuite.com/core/media/media.nl?id=69809&amp;c=3694911&amp;h=T00dvK4gLqbo4t9RVZszR9LtZRaNOQUSfUFXQi5G66zrgU1U",,1)</f>
        <v>#VALUE!</v>
      </c>
    </row>
    <row r="32" spans="1:11" ht="69" customHeight="1" x14ac:dyDescent="0.2">
      <c r="A32" s="30" t="s">
        <v>766</v>
      </c>
      <c r="B32" s="30" t="s">
        <v>814</v>
      </c>
      <c r="C32" s="37" t="s">
        <v>994</v>
      </c>
      <c r="D32" s="30">
        <v>24</v>
      </c>
      <c r="E32" s="44"/>
      <c r="F32" s="31">
        <v>1.35</v>
      </c>
      <c r="G32" s="32">
        <v>1.3</v>
      </c>
      <c r="H32" s="32">
        <f t="shared" si="0"/>
        <v>31.200000000000003</v>
      </c>
      <c r="I32" s="32">
        <f t="shared" si="1"/>
        <v>0</v>
      </c>
      <c r="J32" s="32">
        <f t="shared" si="2"/>
        <v>0</v>
      </c>
      <c r="K32" s="30" t="e" vm="242">
        <v>#VALUE!</v>
      </c>
    </row>
    <row r="33" spans="1:11" ht="69" customHeight="1" x14ac:dyDescent="0.2">
      <c r="A33" s="30" t="s">
        <v>767</v>
      </c>
      <c r="B33" s="30" t="s">
        <v>815</v>
      </c>
      <c r="C33" s="37" t="s">
        <v>995</v>
      </c>
      <c r="D33" s="30">
        <v>24</v>
      </c>
      <c r="E33" s="44"/>
      <c r="F33" s="31">
        <v>3.3</v>
      </c>
      <c r="G33" s="32">
        <v>3.25</v>
      </c>
      <c r="H33" s="32">
        <f t="shared" si="0"/>
        <v>78</v>
      </c>
      <c r="I33" s="32">
        <f t="shared" si="1"/>
        <v>0</v>
      </c>
      <c r="J33" s="32">
        <f t="shared" si="2"/>
        <v>0</v>
      </c>
      <c r="K33" s="30" t="e" vm="243">
        <v>#VALUE!</v>
      </c>
    </row>
    <row r="34" spans="1:11" ht="69" customHeight="1" x14ac:dyDescent="0.2">
      <c r="A34" s="30" t="s">
        <v>768</v>
      </c>
      <c r="B34" s="30" t="s">
        <v>816</v>
      </c>
      <c r="C34" s="37" t="s">
        <v>996</v>
      </c>
      <c r="D34" s="30">
        <v>24</v>
      </c>
      <c r="E34" s="44"/>
      <c r="F34" s="31">
        <v>2</v>
      </c>
      <c r="G34" s="32">
        <v>1.95</v>
      </c>
      <c r="H34" s="32">
        <f t="shared" si="0"/>
        <v>46.8</v>
      </c>
      <c r="I34" s="32">
        <f t="shared" si="1"/>
        <v>0</v>
      </c>
      <c r="J34" s="32">
        <f t="shared" si="2"/>
        <v>0</v>
      </c>
      <c r="K34" s="30" t="e" vm="244">
        <v>#VALUE!</v>
      </c>
    </row>
    <row r="35" spans="1:11" ht="69" customHeight="1" x14ac:dyDescent="0.2">
      <c r="A35" s="30" t="s">
        <v>947</v>
      </c>
      <c r="B35" s="30" t="s">
        <v>950</v>
      </c>
      <c r="C35" s="37">
        <v>802141465300</v>
      </c>
      <c r="D35" s="30">
        <v>24</v>
      </c>
      <c r="E35" s="44"/>
      <c r="F35" s="31">
        <v>3</v>
      </c>
      <c r="G35" s="32">
        <v>2.95</v>
      </c>
      <c r="H35" s="32">
        <f t="shared" si="0"/>
        <v>70.800000000000011</v>
      </c>
      <c r="I35" s="32">
        <f t="shared" si="1"/>
        <v>0</v>
      </c>
      <c r="J35" s="32">
        <f t="shared" si="2"/>
        <v>0</v>
      </c>
      <c r="K35" s="30" t="e" vm="245">
        <v>#VALUE!</v>
      </c>
    </row>
    <row r="36" spans="1:11" ht="69" customHeight="1" x14ac:dyDescent="0.2">
      <c r="A36" s="30" t="s">
        <v>948</v>
      </c>
      <c r="B36" s="30" t="s">
        <v>951</v>
      </c>
      <c r="C36" s="37">
        <v>802141465287</v>
      </c>
      <c r="D36" s="30">
        <v>24</v>
      </c>
      <c r="E36" s="44"/>
      <c r="F36" s="31">
        <v>4</v>
      </c>
      <c r="G36" s="32">
        <v>3.95</v>
      </c>
      <c r="H36" s="32">
        <f t="shared" si="0"/>
        <v>94.800000000000011</v>
      </c>
      <c r="I36" s="32">
        <f t="shared" si="1"/>
        <v>0</v>
      </c>
      <c r="J36" s="32">
        <f t="shared" si="2"/>
        <v>0</v>
      </c>
      <c r="K36" s="30" t="e" vm="246">
        <v>#VALUE!</v>
      </c>
    </row>
    <row r="37" spans="1:11" ht="69" customHeight="1" x14ac:dyDescent="0.2">
      <c r="A37" s="30" t="s">
        <v>949</v>
      </c>
      <c r="B37" s="30" t="s">
        <v>952</v>
      </c>
      <c r="C37" s="37">
        <v>802141465348</v>
      </c>
      <c r="D37" s="30">
        <v>24</v>
      </c>
      <c r="E37" s="44"/>
      <c r="F37" s="31">
        <v>2.8</v>
      </c>
      <c r="G37" s="32">
        <v>2.75</v>
      </c>
      <c r="H37" s="32">
        <f t="shared" si="0"/>
        <v>66</v>
      </c>
      <c r="I37" s="32">
        <f t="shared" si="1"/>
        <v>0</v>
      </c>
      <c r="J37" s="32">
        <f t="shared" si="2"/>
        <v>0</v>
      </c>
      <c r="K37" s="30" t="e" vm="247">
        <v>#VALUE!</v>
      </c>
    </row>
    <row r="38" spans="1:11" ht="69" customHeight="1" x14ac:dyDescent="0.2">
      <c r="A38" s="30">
        <v>46529</v>
      </c>
      <c r="B38" s="30" t="s">
        <v>953</v>
      </c>
      <c r="C38" s="37">
        <v>802141465294</v>
      </c>
      <c r="D38" s="30">
        <v>24</v>
      </c>
      <c r="E38" s="44"/>
      <c r="F38" s="31">
        <v>5</v>
      </c>
      <c r="G38" s="32">
        <v>4.9000000000000004</v>
      </c>
      <c r="H38" s="32">
        <f t="shared" si="0"/>
        <v>117.60000000000001</v>
      </c>
      <c r="I38" s="32">
        <f t="shared" si="1"/>
        <v>0</v>
      </c>
      <c r="J38" s="32">
        <f t="shared" si="2"/>
        <v>0</v>
      </c>
      <c r="K38" s="30" t="e" vm="248">
        <v>#VALUE!</v>
      </c>
    </row>
    <row r="39" spans="1:11" ht="69" customHeight="1" x14ac:dyDescent="0.2">
      <c r="A39" s="30" t="s">
        <v>769</v>
      </c>
      <c r="B39" s="30" t="s">
        <v>817</v>
      </c>
      <c r="C39" s="37" t="s">
        <v>997</v>
      </c>
      <c r="D39" s="30">
        <v>24</v>
      </c>
      <c r="E39" s="44"/>
      <c r="F39" s="31">
        <v>3.2</v>
      </c>
      <c r="G39" s="32">
        <v>3.15</v>
      </c>
      <c r="H39" s="32">
        <f t="shared" si="0"/>
        <v>75.599999999999994</v>
      </c>
      <c r="I39" s="32">
        <f t="shared" si="1"/>
        <v>0</v>
      </c>
      <c r="J39" s="32">
        <f t="shared" si="2"/>
        <v>0</v>
      </c>
      <c r="K39" s="30" t="e" vm="249">
        <v>#VALUE!</v>
      </c>
    </row>
    <row r="40" spans="1:11" ht="69" customHeight="1" x14ac:dyDescent="0.2">
      <c r="A40" s="30" t="s">
        <v>770</v>
      </c>
      <c r="B40" s="30" t="s">
        <v>818</v>
      </c>
      <c r="C40" s="37" t="s">
        <v>998</v>
      </c>
      <c r="D40" s="30">
        <v>24</v>
      </c>
      <c r="E40" s="44"/>
      <c r="F40" s="31">
        <v>3.65</v>
      </c>
      <c r="G40" s="32">
        <v>3.6</v>
      </c>
      <c r="H40" s="32">
        <f t="shared" si="0"/>
        <v>86.4</v>
      </c>
      <c r="I40" s="32">
        <f t="shared" si="1"/>
        <v>0</v>
      </c>
      <c r="J40" s="32">
        <f t="shared" si="2"/>
        <v>0</v>
      </c>
      <c r="K40" s="30" t="e" vm="250">
        <v>#VALUE!</v>
      </c>
    </row>
    <row r="41" spans="1:11" ht="69" customHeight="1" x14ac:dyDescent="0.2">
      <c r="A41" s="30" t="s">
        <v>771</v>
      </c>
      <c r="B41" s="30" t="s">
        <v>819</v>
      </c>
      <c r="C41" s="37" t="s">
        <v>999</v>
      </c>
      <c r="D41" s="30">
        <v>24</v>
      </c>
      <c r="E41" s="44"/>
      <c r="F41" s="31">
        <v>1.2</v>
      </c>
      <c r="G41" s="32">
        <v>1.1499999999999999</v>
      </c>
      <c r="H41" s="32">
        <f t="shared" si="0"/>
        <v>27.599999999999998</v>
      </c>
      <c r="I41" s="32">
        <f t="shared" si="1"/>
        <v>0</v>
      </c>
      <c r="J41" s="32">
        <f t="shared" si="2"/>
        <v>0</v>
      </c>
      <c r="K41" s="30" t="e" vm="251">
        <v>#VALUE!</v>
      </c>
    </row>
    <row r="42" spans="1:11" ht="69" customHeight="1" x14ac:dyDescent="0.2">
      <c r="A42" s="30" t="s">
        <v>772</v>
      </c>
      <c r="B42" s="30" t="s">
        <v>820</v>
      </c>
      <c r="C42" s="37" t="s">
        <v>1000</v>
      </c>
      <c r="D42" s="30">
        <v>24</v>
      </c>
      <c r="E42" s="44"/>
      <c r="F42" s="31">
        <v>1.55</v>
      </c>
      <c r="G42" s="32">
        <v>1.5</v>
      </c>
      <c r="H42" s="32">
        <f t="shared" si="0"/>
        <v>36</v>
      </c>
      <c r="I42" s="32">
        <f t="shared" si="1"/>
        <v>0</v>
      </c>
      <c r="J42" s="32">
        <f t="shared" si="2"/>
        <v>0</v>
      </c>
      <c r="K42" s="30" t="e" vm="252">
        <v>#VALUE!</v>
      </c>
    </row>
    <row r="43" spans="1:11" ht="69" customHeight="1" x14ac:dyDescent="0.2">
      <c r="A43" s="30" t="s">
        <v>773</v>
      </c>
      <c r="B43" s="30" t="s">
        <v>821</v>
      </c>
      <c r="C43" s="37" t="s">
        <v>1001</v>
      </c>
      <c r="D43" s="30">
        <v>36</v>
      </c>
      <c r="E43" s="44"/>
      <c r="F43" s="31">
        <v>1.3</v>
      </c>
      <c r="G43" s="32">
        <v>1.25</v>
      </c>
      <c r="H43" s="32">
        <f t="shared" si="0"/>
        <v>45</v>
      </c>
      <c r="I43" s="32">
        <f t="shared" si="1"/>
        <v>0</v>
      </c>
      <c r="J43" s="32">
        <f t="shared" si="2"/>
        <v>0</v>
      </c>
      <c r="K43" s="30" t="e" vm="253">
        <v>#VALUE!</v>
      </c>
    </row>
    <row r="44" spans="1:11" ht="69" customHeight="1" x14ac:dyDescent="0.2">
      <c r="A44" s="30" t="s">
        <v>774</v>
      </c>
      <c r="B44" s="30" t="s">
        <v>822</v>
      </c>
      <c r="C44" s="37" t="s">
        <v>1002</v>
      </c>
      <c r="D44" s="30">
        <v>12</v>
      </c>
      <c r="E44" s="44"/>
      <c r="F44" s="31">
        <v>3</v>
      </c>
      <c r="G44" s="32">
        <v>2.95</v>
      </c>
      <c r="H44" s="32">
        <f t="shared" si="0"/>
        <v>35.400000000000006</v>
      </c>
      <c r="I44" s="32">
        <f t="shared" si="1"/>
        <v>0</v>
      </c>
      <c r="J44" s="32">
        <f t="shared" si="2"/>
        <v>0</v>
      </c>
      <c r="K44" s="30" t="e" vm="254">
        <v>#VALUE!</v>
      </c>
    </row>
    <row r="45" spans="1:11" ht="69" customHeight="1" x14ac:dyDescent="0.2">
      <c r="A45" s="30" t="s">
        <v>775</v>
      </c>
      <c r="B45" s="30" t="s">
        <v>823</v>
      </c>
      <c r="C45" s="37" t="s">
        <v>1003</v>
      </c>
      <c r="D45" s="30">
        <v>12</v>
      </c>
      <c r="E45" s="44"/>
      <c r="F45" s="31">
        <v>3</v>
      </c>
      <c r="G45" s="32">
        <v>2.95</v>
      </c>
      <c r="H45" s="32">
        <f t="shared" si="0"/>
        <v>35.400000000000006</v>
      </c>
      <c r="I45" s="32">
        <f t="shared" si="1"/>
        <v>0</v>
      </c>
      <c r="J45" s="32">
        <f t="shared" si="2"/>
        <v>0</v>
      </c>
      <c r="K45" s="30" t="e" vm="255">
        <v>#VALUE!</v>
      </c>
    </row>
    <row r="46" spans="1:11" ht="69" customHeight="1" x14ac:dyDescent="0.2">
      <c r="A46" s="30" t="s">
        <v>776</v>
      </c>
      <c r="B46" s="30" t="s">
        <v>824</v>
      </c>
      <c r="C46" s="37" t="s">
        <v>1004</v>
      </c>
      <c r="D46" s="30">
        <v>36</v>
      </c>
      <c r="E46" s="44"/>
      <c r="F46" s="31">
        <v>1.8</v>
      </c>
      <c r="G46" s="32">
        <v>1.75</v>
      </c>
      <c r="H46" s="32">
        <f t="shared" si="0"/>
        <v>63</v>
      </c>
      <c r="I46" s="32">
        <f t="shared" si="1"/>
        <v>0</v>
      </c>
      <c r="J46" s="32">
        <f t="shared" si="2"/>
        <v>0</v>
      </c>
      <c r="K46" s="30" t="e" vm="256">
        <v>#VALUE!</v>
      </c>
    </row>
    <row r="47" spans="1:11" ht="69" customHeight="1" x14ac:dyDescent="0.2">
      <c r="A47" s="30" t="s">
        <v>777</v>
      </c>
      <c r="B47" s="30" t="s">
        <v>825</v>
      </c>
      <c r="C47" s="37" t="s">
        <v>1005</v>
      </c>
      <c r="D47" s="30">
        <v>36</v>
      </c>
      <c r="E47" s="44"/>
      <c r="F47" s="31">
        <v>1.8</v>
      </c>
      <c r="G47" s="32">
        <v>1.75</v>
      </c>
      <c r="H47" s="32">
        <f t="shared" si="0"/>
        <v>63</v>
      </c>
      <c r="I47" s="32">
        <f t="shared" si="1"/>
        <v>0</v>
      </c>
      <c r="J47" s="32">
        <f t="shared" si="2"/>
        <v>0</v>
      </c>
      <c r="K47" s="30" t="e" vm="257">
        <v>#VALUE!</v>
      </c>
    </row>
    <row r="48" spans="1:11" ht="69" customHeight="1" x14ac:dyDescent="0.2">
      <c r="A48" s="30" t="s">
        <v>778</v>
      </c>
      <c r="B48" s="30" t="s">
        <v>826</v>
      </c>
      <c r="C48" s="37" t="s">
        <v>1006</v>
      </c>
      <c r="D48" s="30">
        <v>36</v>
      </c>
      <c r="E48" s="44"/>
      <c r="F48" s="31">
        <v>1.8</v>
      </c>
      <c r="G48" s="32">
        <v>1.75</v>
      </c>
      <c r="H48" s="32">
        <f t="shared" si="0"/>
        <v>63</v>
      </c>
      <c r="I48" s="32">
        <f t="shared" si="1"/>
        <v>0</v>
      </c>
      <c r="J48" s="32">
        <f t="shared" si="2"/>
        <v>0</v>
      </c>
      <c r="K48" s="30" t="e" vm="258">
        <v>#VALUE!</v>
      </c>
    </row>
    <row r="49" spans="1:11" ht="69" customHeight="1" x14ac:dyDescent="0.2">
      <c r="A49" s="30" t="s">
        <v>779</v>
      </c>
      <c r="B49" s="30" t="s">
        <v>827</v>
      </c>
      <c r="C49" s="37" t="s">
        <v>1007</v>
      </c>
      <c r="D49" s="30">
        <v>36</v>
      </c>
      <c r="E49" s="44"/>
      <c r="F49" s="31">
        <v>1</v>
      </c>
      <c r="G49" s="32">
        <v>0.95</v>
      </c>
      <c r="H49" s="32">
        <f t="shared" si="0"/>
        <v>34.199999999999996</v>
      </c>
      <c r="I49" s="32">
        <f t="shared" si="1"/>
        <v>0</v>
      </c>
      <c r="J49" s="32">
        <f t="shared" si="2"/>
        <v>0</v>
      </c>
      <c r="K49" s="30" t="e" vm="259">
        <v>#VALUE!</v>
      </c>
    </row>
    <row r="50" spans="1:11" ht="69" customHeight="1" x14ac:dyDescent="0.2">
      <c r="A50" s="30" t="s">
        <v>780</v>
      </c>
      <c r="B50" s="30" t="s">
        <v>828</v>
      </c>
      <c r="C50" s="37" t="s">
        <v>1008</v>
      </c>
      <c r="D50" s="30">
        <v>36</v>
      </c>
      <c r="E50" s="44"/>
      <c r="F50" s="31">
        <v>2</v>
      </c>
      <c r="G50" s="32">
        <v>1.95</v>
      </c>
      <c r="H50" s="32">
        <f t="shared" si="0"/>
        <v>70.2</v>
      </c>
      <c r="I50" s="32">
        <f t="shared" si="1"/>
        <v>0</v>
      </c>
      <c r="J50" s="32">
        <f t="shared" si="2"/>
        <v>0</v>
      </c>
      <c r="K50" s="30" t="e" vm="260">
        <v>#VALUE!</v>
      </c>
    </row>
    <row r="51" spans="1:11" ht="69" customHeight="1" x14ac:dyDescent="0.2">
      <c r="A51" s="30" t="s">
        <v>781</v>
      </c>
      <c r="B51" s="30" t="s">
        <v>829</v>
      </c>
      <c r="C51" s="37" t="s">
        <v>1009</v>
      </c>
      <c r="D51" s="30">
        <v>36</v>
      </c>
      <c r="E51" s="44"/>
      <c r="F51" s="31">
        <v>0.8</v>
      </c>
      <c r="G51" s="32">
        <v>0.75</v>
      </c>
      <c r="H51" s="32">
        <f t="shared" si="0"/>
        <v>27</v>
      </c>
      <c r="I51" s="32">
        <f t="shared" si="1"/>
        <v>0</v>
      </c>
      <c r="J51" s="32">
        <f t="shared" si="2"/>
        <v>0</v>
      </c>
      <c r="K51" s="30" t="e" vm="261">
        <v>#VALUE!</v>
      </c>
    </row>
    <row r="52" spans="1:11" ht="69" customHeight="1" x14ac:dyDescent="0.2">
      <c r="A52" s="30" t="s">
        <v>782</v>
      </c>
      <c r="B52" s="30" t="s">
        <v>830</v>
      </c>
      <c r="C52" s="37" t="s">
        <v>1010</v>
      </c>
      <c r="D52" s="30">
        <v>36</v>
      </c>
      <c r="E52" s="44"/>
      <c r="F52" s="31">
        <v>1.1000000000000001</v>
      </c>
      <c r="G52" s="32">
        <v>1.05</v>
      </c>
      <c r="H52" s="32">
        <f t="shared" si="0"/>
        <v>37.800000000000004</v>
      </c>
      <c r="I52" s="32">
        <f t="shared" si="1"/>
        <v>0</v>
      </c>
      <c r="J52" s="32">
        <f t="shared" si="2"/>
        <v>0</v>
      </c>
      <c r="K52" s="30" t="e" vm="262">
        <v>#VALUE!</v>
      </c>
    </row>
    <row r="53" spans="1:11" ht="69" customHeight="1" x14ac:dyDescent="0.2">
      <c r="A53" s="30" t="s">
        <v>783</v>
      </c>
      <c r="B53" s="30" t="s">
        <v>831</v>
      </c>
      <c r="C53" s="37" t="s">
        <v>1011</v>
      </c>
      <c r="D53" s="30">
        <v>36</v>
      </c>
      <c r="E53" s="44"/>
      <c r="F53" s="31">
        <v>1</v>
      </c>
      <c r="G53" s="32">
        <v>0.95</v>
      </c>
      <c r="H53" s="32">
        <f t="shared" si="0"/>
        <v>34.199999999999996</v>
      </c>
      <c r="I53" s="32">
        <f t="shared" si="1"/>
        <v>0</v>
      </c>
      <c r="J53" s="32">
        <f t="shared" si="2"/>
        <v>0</v>
      </c>
      <c r="K53" s="30" t="e" vm="263">
        <v>#VALUE!</v>
      </c>
    </row>
    <row r="54" spans="1:11" ht="69" customHeight="1" x14ac:dyDescent="0.2">
      <c r="A54" s="30" t="s">
        <v>784</v>
      </c>
      <c r="B54" s="30" t="s">
        <v>832</v>
      </c>
      <c r="C54" s="37" t="s">
        <v>1012</v>
      </c>
      <c r="D54" s="30">
        <v>36</v>
      </c>
      <c r="E54" s="44"/>
      <c r="F54" s="31">
        <v>1.8</v>
      </c>
      <c r="G54" s="32">
        <v>0.75</v>
      </c>
      <c r="H54" s="32">
        <f t="shared" si="0"/>
        <v>27</v>
      </c>
      <c r="I54" s="32">
        <f t="shared" si="1"/>
        <v>0</v>
      </c>
      <c r="J54" s="32">
        <f t="shared" si="2"/>
        <v>0</v>
      </c>
      <c r="K54" s="30" t="e" vm="264">
        <v>#VALUE!</v>
      </c>
    </row>
    <row r="55" spans="1:11" ht="69" customHeight="1" x14ac:dyDescent="0.2">
      <c r="A55" s="30" t="s">
        <v>785</v>
      </c>
      <c r="B55" s="30" t="s">
        <v>833</v>
      </c>
      <c r="C55" s="37" t="s">
        <v>1013</v>
      </c>
      <c r="D55" s="30">
        <v>24</v>
      </c>
      <c r="E55" s="44"/>
      <c r="F55" s="31">
        <v>1.65</v>
      </c>
      <c r="G55" s="32">
        <v>1.6</v>
      </c>
      <c r="H55" s="32">
        <f t="shared" si="0"/>
        <v>38.400000000000006</v>
      </c>
      <c r="I55" s="32">
        <f t="shared" si="1"/>
        <v>0</v>
      </c>
      <c r="J55" s="32">
        <f t="shared" si="2"/>
        <v>0</v>
      </c>
      <c r="K55" s="30" t="e" vm="265">
        <v>#VALUE!</v>
      </c>
    </row>
    <row r="56" spans="1:11" ht="69" customHeight="1" x14ac:dyDescent="0.2">
      <c r="A56" s="30" t="s">
        <v>786</v>
      </c>
      <c r="B56" s="30" t="s">
        <v>834</v>
      </c>
      <c r="C56" s="37" t="s">
        <v>1014</v>
      </c>
      <c r="D56" s="30">
        <v>24</v>
      </c>
      <c r="E56" s="44"/>
      <c r="F56" s="31">
        <v>2.25</v>
      </c>
      <c r="G56" s="32">
        <v>2.2000000000000002</v>
      </c>
      <c r="H56" s="32">
        <f t="shared" si="0"/>
        <v>52.800000000000004</v>
      </c>
      <c r="I56" s="32">
        <f t="shared" si="1"/>
        <v>0</v>
      </c>
      <c r="J56" s="32">
        <f t="shared" si="2"/>
        <v>0</v>
      </c>
      <c r="K56" s="30" t="e" vm="266">
        <v>#VALUE!</v>
      </c>
    </row>
    <row r="57" spans="1:11" ht="69" customHeight="1" x14ac:dyDescent="0.2">
      <c r="A57" s="30" t="s">
        <v>787</v>
      </c>
      <c r="B57" s="30" t="s">
        <v>835</v>
      </c>
      <c r="C57" s="37" t="s">
        <v>1015</v>
      </c>
      <c r="D57" s="30">
        <v>12</v>
      </c>
      <c r="E57" s="44"/>
      <c r="F57" s="31">
        <v>3.65</v>
      </c>
      <c r="G57" s="32">
        <v>3.6</v>
      </c>
      <c r="H57" s="32">
        <f t="shared" si="0"/>
        <v>43.2</v>
      </c>
      <c r="I57" s="32">
        <f t="shared" si="1"/>
        <v>0</v>
      </c>
      <c r="J57" s="32">
        <f t="shared" si="2"/>
        <v>0</v>
      </c>
      <c r="K57" s="30" t="e" vm="267">
        <v>#VALUE!</v>
      </c>
    </row>
    <row r="58" spans="1:11" ht="69" customHeight="1" x14ac:dyDescent="0.2">
      <c r="A58" s="30" t="s">
        <v>788</v>
      </c>
      <c r="B58" s="30" t="s">
        <v>836</v>
      </c>
      <c r="C58" s="37" t="s">
        <v>1016</v>
      </c>
      <c r="D58" s="30">
        <v>12</v>
      </c>
      <c r="E58" s="44"/>
      <c r="F58" s="31">
        <v>3.65</v>
      </c>
      <c r="G58" s="32">
        <v>3.6</v>
      </c>
      <c r="H58" s="32">
        <f t="shared" si="0"/>
        <v>43.2</v>
      </c>
      <c r="I58" s="32">
        <f t="shared" si="1"/>
        <v>0</v>
      </c>
      <c r="J58" s="32">
        <f t="shared" si="2"/>
        <v>0</v>
      </c>
      <c r="K58" s="30" t="e" vm="268">
        <v>#VALUE!</v>
      </c>
    </row>
    <row r="59" spans="1:11" ht="69" customHeight="1" x14ac:dyDescent="0.2">
      <c r="A59" s="30" t="s">
        <v>849</v>
      </c>
      <c r="B59" s="30" t="s">
        <v>853</v>
      </c>
      <c r="C59" s="37" t="s">
        <v>1017</v>
      </c>
      <c r="D59" s="30">
        <v>24</v>
      </c>
      <c r="E59" s="45"/>
      <c r="F59" s="31">
        <v>0.5</v>
      </c>
      <c r="G59" s="32">
        <v>0.45</v>
      </c>
      <c r="H59" s="32">
        <f t="shared" si="0"/>
        <v>10.8</v>
      </c>
      <c r="I59" s="32">
        <f t="shared" si="1"/>
        <v>0</v>
      </c>
      <c r="J59" s="32">
        <f t="shared" si="2"/>
        <v>0</v>
      </c>
      <c r="K59" s="30" t="e" vm="269">
        <f>_xlfn.IMAGE("https://3694911.app.netsuite.com/core/media/media.nl?id=18639&amp;c=3694911&amp;h=sB26qyMrJpONE_IZrfwHdHH_-8M--3T14KpwMNEaDVzw0hrn",,1 )</f>
        <v>#VALUE!</v>
      </c>
    </row>
    <row r="60" spans="1:11" ht="69" customHeight="1" x14ac:dyDescent="0.2">
      <c r="A60" s="30" t="s">
        <v>850</v>
      </c>
      <c r="B60" s="30" t="s">
        <v>854</v>
      </c>
      <c r="C60" s="37" t="s">
        <v>1018</v>
      </c>
      <c r="D60" s="30">
        <v>36</v>
      </c>
      <c r="E60" s="45"/>
      <c r="F60" s="31">
        <v>0.85</v>
      </c>
      <c r="G60" s="32">
        <v>0.78</v>
      </c>
      <c r="H60" s="32">
        <f t="shared" si="0"/>
        <v>28.080000000000002</v>
      </c>
      <c r="I60" s="32">
        <f t="shared" si="1"/>
        <v>0</v>
      </c>
      <c r="J60" s="32">
        <f t="shared" si="2"/>
        <v>0</v>
      </c>
      <c r="K60" s="30" t="e" vm="270">
        <f>_xlfn.IMAGE("https://3694911.app.netsuite.com/core/media/media.nl?id=24012&amp;c=3694911&amp;h=KPKdeHLDizPCjOxZZWq-hG_23ru08KsXSrkRV76AgLIFvAdz",,1 )</f>
        <v>#VALUE!</v>
      </c>
    </row>
    <row r="61" spans="1:11" ht="69" customHeight="1" x14ac:dyDescent="0.2">
      <c r="A61" s="30" t="s">
        <v>851</v>
      </c>
      <c r="B61" s="30" t="s">
        <v>855</v>
      </c>
      <c r="C61" s="37" t="s">
        <v>1019</v>
      </c>
      <c r="D61" s="30">
        <v>48</v>
      </c>
      <c r="E61" s="45"/>
      <c r="F61" s="31">
        <v>0.8</v>
      </c>
      <c r="G61" s="32">
        <v>0.75</v>
      </c>
      <c r="H61" s="32">
        <f t="shared" si="0"/>
        <v>36</v>
      </c>
      <c r="I61" s="32">
        <f t="shared" si="1"/>
        <v>0</v>
      </c>
      <c r="J61" s="32">
        <f t="shared" si="2"/>
        <v>0</v>
      </c>
      <c r="K61" s="30" t="e" vm="271">
        <f>_xlfn.IMAGE("https://3694911.app.netsuite.com/core/media/media.nl?id=23947&amp;c=3694911&amp;h=ZvnXO6yd5IFZbLWDGSJv69KhdbSg0q7t1nXVAbE0BFt6c21f",,1 )</f>
        <v>#VALUE!</v>
      </c>
    </row>
    <row r="62" spans="1:11" ht="69" customHeight="1" x14ac:dyDescent="0.2">
      <c r="A62" s="30" t="s">
        <v>852</v>
      </c>
      <c r="B62" s="30" t="s">
        <v>856</v>
      </c>
      <c r="C62" s="37" t="s">
        <v>1020</v>
      </c>
      <c r="D62" s="30">
        <v>36</v>
      </c>
      <c r="E62" s="45"/>
      <c r="F62" s="31">
        <v>0.9</v>
      </c>
      <c r="G62" s="32">
        <v>0.85</v>
      </c>
      <c r="H62" s="32">
        <f t="shared" si="0"/>
        <v>30.599999999999998</v>
      </c>
      <c r="I62" s="32">
        <f t="shared" si="1"/>
        <v>0</v>
      </c>
      <c r="J62" s="32">
        <f t="shared" si="2"/>
        <v>0</v>
      </c>
      <c r="K62" s="30" t="e" vm="272">
        <f>_xlfn.IMAGE("https://3694911.app.netsuite.com/core/media/media.nl?id=23949&amp;c=3694911&amp;h=2XnlzBkPMJEdn635p3NzSUm7N_e74a7WSCcJVdSQIYZRzdKu",,1 )</f>
        <v>#VALUE!</v>
      </c>
    </row>
    <row r="63" spans="1:11" x14ac:dyDescent="0.2">
      <c r="E63">
        <f>SUM(E3:E62)</f>
        <v>0</v>
      </c>
      <c r="I63" s="35">
        <f>SUM(I3:I62)</f>
        <v>0</v>
      </c>
      <c r="J63" s="35">
        <f>SUM(J3:J62)</f>
        <v>0</v>
      </c>
    </row>
  </sheetData>
  <mergeCells count="1">
    <mergeCell ref="A1:K1"/>
  </mergeCells>
  <pageMargins left="0.7" right="0.7" top="0.75" bottom="0.75" header="0.3" footer="0.3"/>
</worksheet>
</file>

<file path=xl/worksheets/sheet1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274BBC02-D76B-4D10-9700-FEE506A48A60}">
  <dimension ref="A1:K38"/>
  <sheetViews>
    <sheetView workbookViewId="0">
      <selection activeCell="H7" sqref="H7"/>
    </sheetView>
  </sheetViews>
  <sheetFormatPr defaultRowHeight="11.25" x14ac:dyDescent="0.2"/>
  <cols>
    <col min="1" max="1" width="10.6640625" bestFit="1" customWidth="1"/>
    <col min="2" max="2" width="59.5" bestFit="1" customWidth="1"/>
    <col min="3" max="3" width="15.83203125" bestFit="1" customWidth="1"/>
    <col min="4" max="4" width="18.1640625" bestFit="1" customWidth="1"/>
    <col min="5" max="5" width="43.1640625" bestFit="1" customWidth="1"/>
    <col min="6" max="6" width="18.6640625" style="48" bestFit="1" customWidth="1"/>
    <col min="7" max="7" width="19" style="35" bestFit="1" customWidth="1"/>
    <col min="8" max="8" width="24.5" style="35" bestFit="1" customWidth="1"/>
    <col min="9" max="9" width="19" style="43" customWidth="1"/>
    <col min="10" max="10" width="19" style="35" customWidth="1"/>
    <col min="11" max="11" width="16" customWidth="1"/>
  </cols>
  <sheetData>
    <row r="1" spans="1:11" ht="26.25" x14ac:dyDescent="0.2">
      <c r="A1" s="94" t="s">
        <v>873</v>
      </c>
      <c r="B1" s="94"/>
      <c r="C1" s="94"/>
      <c r="D1" s="94"/>
      <c r="E1" s="94"/>
      <c r="F1" s="94"/>
      <c r="G1" s="94"/>
      <c r="H1" s="94"/>
      <c r="I1" s="94"/>
      <c r="J1" s="94"/>
      <c r="K1" s="94"/>
    </row>
    <row r="2" spans="1:11" ht="18.75" x14ac:dyDescent="0.2">
      <c r="A2" s="22" t="s">
        <v>23</v>
      </c>
      <c r="B2" s="23" t="s">
        <v>24</v>
      </c>
      <c r="C2" s="24" t="s">
        <v>25</v>
      </c>
      <c r="D2" s="25" t="s">
        <v>26</v>
      </c>
      <c r="E2" s="26" t="s">
        <v>27</v>
      </c>
      <c r="F2" s="27" t="s">
        <v>28</v>
      </c>
      <c r="G2" s="28" t="s">
        <v>29</v>
      </c>
      <c r="H2" s="28" t="s">
        <v>966</v>
      </c>
      <c r="I2" s="41" t="s">
        <v>967</v>
      </c>
      <c r="J2" s="28" t="s">
        <v>968</v>
      </c>
      <c r="K2" s="29" t="s">
        <v>30</v>
      </c>
    </row>
    <row r="3" spans="1:11" ht="69" customHeight="1" x14ac:dyDescent="0.2">
      <c r="A3" s="30" t="s">
        <v>857</v>
      </c>
      <c r="B3" s="30" t="s">
        <v>859</v>
      </c>
      <c r="C3" s="30" t="s">
        <v>1021</v>
      </c>
      <c r="D3" s="30">
        <v>36</v>
      </c>
      <c r="E3" s="44"/>
      <c r="F3" s="31">
        <v>3.15</v>
      </c>
      <c r="G3" s="32">
        <v>3</v>
      </c>
      <c r="H3" s="32">
        <f>D3*G3</f>
        <v>108</v>
      </c>
      <c r="I3" s="37">
        <f>D3*E3</f>
        <v>0</v>
      </c>
      <c r="J3" s="32">
        <f>E3*H3</f>
        <v>0</v>
      </c>
      <c r="K3" s="30" t="e" vm="273">
        <f>_xlfn.IMAGE("https://3694911.app.netsuite.com/core/media/media.nl?id=49846&amp;c=3694911&amp;h=UZC8VSavdlpFUpSM1-5dheN_V8hWC9nu7jH0Mqm6idA6maL6",,1 )</f>
        <v>#VALUE!</v>
      </c>
    </row>
    <row r="4" spans="1:11" ht="69" customHeight="1" x14ac:dyDescent="0.2">
      <c r="A4" s="30" t="s">
        <v>858</v>
      </c>
      <c r="B4" s="30" t="s">
        <v>860</v>
      </c>
      <c r="C4" s="30" t="s">
        <v>1022</v>
      </c>
      <c r="D4" s="30">
        <v>36</v>
      </c>
      <c r="E4" s="44"/>
      <c r="F4" s="31">
        <v>3.15</v>
      </c>
      <c r="G4" s="32">
        <v>3</v>
      </c>
      <c r="H4" s="32">
        <f t="shared" ref="H4:H37" si="0">D4*G4</f>
        <v>108</v>
      </c>
      <c r="I4" s="37">
        <f t="shared" ref="I4:I37" si="1">D4*E4</f>
        <v>0</v>
      </c>
      <c r="J4" s="32">
        <f t="shared" ref="J4:J37" si="2">E4*H4</f>
        <v>0</v>
      </c>
      <c r="K4" s="30" t="e" vm="274">
        <f>_xlfn.IMAGE("https://3694911.app.netsuite.com/core/media/media.nl?id=49845&amp;c=3694911&amp;h=zqnYR0iCMWElo40DMzVN84-9u6KhS9vCQDvQiFWAvr9n47BA",,1 )</f>
        <v>#VALUE!</v>
      </c>
    </row>
    <row r="5" spans="1:11" ht="69" customHeight="1" x14ac:dyDescent="0.2">
      <c r="A5" s="30" t="s">
        <v>874</v>
      </c>
      <c r="B5" s="30" t="s">
        <v>891</v>
      </c>
      <c r="C5" s="30" t="s">
        <v>1023</v>
      </c>
      <c r="D5" s="30">
        <v>12</v>
      </c>
      <c r="E5" s="45"/>
      <c r="F5" s="31">
        <v>2.2999999999999998</v>
      </c>
      <c r="G5" s="32">
        <v>2.25</v>
      </c>
      <c r="H5" s="32">
        <f t="shared" si="0"/>
        <v>27</v>
      </c>
      <c r="I5" s="37">
        <f t="shared" si="1"/>
        <v>0</v>
      </c>
      <c r="J5" s="32">
        <f t="shared" si="2"/>
        <v>0</v>
      </c>
      <c r="K5" s="30" t="e" vm="275">
        <f>_xlfn.IMAGE("https://3694911.app.netsuite.com/core/media/media.nl?id=30088&amp;c=3694911&amp;h=m1kIbtT9mX0boqNmwR413YwiG8VhBzijQ3jU5qjV0In0udVR",,1 )</f>
        <v>#VALUE!</v>
      </c>
    </row>
    <row r="6" spans="1:11" ht="69" customHeight="1" x14ac:dyDescent="0.2">
      <c r="A6" s="30" t="s">
        <v>875</v>
      </c>
      <c r="B6" s="30" t="s">
        <v>892</v>
      </c>
      <c r="C6" s="30" t="s">
        <v>1024</v>
      </c>
      <c r="D6" s="30">
        <v>24</v>
      </c>
      <c r="E6" s="45"/>
      <c r="F6" s="31">
        <v>1.3</v>
      </c>
      <c r="G6" s="32">
        <v>1.25</v>
      </c>
      <c r="H6" s="32">
        <f t="shared" si="0"/>
        <v>30</v>
      </c>
      <c r="I6" s="37">
        <f t="shared" si="1"/>
        <v>0</v>
      </c>
      <c r="J6" s="32">
        <f t="shared" si="2"/>
        <v>0</v>
      </c>
      <c r="K6" s="30" t="e" vm="276">
        <f>_xlfn.IMAGE("https://3694911.app.netsuite.com/core/media/media.nl?id=36889&amp;c=3694911&amp;h=GBLLWN6wne31Mlv7A08YA7OSHBAF1bV2CB_aRV-UbNcbglLS",,1 )</f>
        <v>#VALUE!</v>
      </c>
    </row>
    <row r="7" spans="1:11" ht="69" customHeight="1" x14ac:dyDescent="0.2">
      <c r="A7" s="30" t="s">
        <v>876</v>
      </c>
      <c r="B7" s="30" t="s">
        <v>893</v>
      </c>
      <c r="C7" s="30" t="s">
        <v>1025</v>
      </c>
      <c r="D7" s="30">
        <v>24</v>
      </c>
      <c r="E7" s="45"/>
      <c r="F7" s="31">
        <v>1.2</v>
      </c>
      <c r="G7" s="32">
        <v>1.1499999999999999</v>
      </c>
      <c r="H7" s="32">
        <f t="shared" si="0"/>
        <v>27.599999999999998</v>
      </c>
      <c r="I7" s="37">
        <f t="shared" si="1"/>
        <v>0</v>
      </c>
      <c r="J7" s="32">
        <f t="shared" si="2"/>
        <v>0</v>
      </c>
      <c r="K7" s="30" t="e" vm="277">
        <f>_xlfn.IMAGE("https://3694911.app.netsuite.com/core/media/media.nl?id=36888&amp;c=3694911&amp;h=JBRH4hThGGKkSFmjn1xW63Ujhj5N24UXNIhN9ud4JvGl8vnM",,1 )</f>
        <v>#VALUE!</v>
      </c>
    </row>
    <row r="8" spans="1:11" ht="69" customHeight="1" x14ac:dyDescent="0.2">
      <c r="A8" s="30" t="s">
        <v>877</v>
      </c>
      <c r="B8" s="30" t="s">
        <v>894</v>
      </c>
      <c r="C8" s="30" t="s">
        <v>1026</v>
      </c>
      <c r="D8" s="30">
        <v>24</v>
      </c>
      <c r="E8" s="45"/>
      <c r="F8" s="31">
        <v>2.8</v>
      </c>
      <c r="G8" s="32">
        <v>2.75</v>
      </c>
      <c r="H8" s="32">
        <f t="shared" si="0"/>
        <v>66</v>
      </c>
      <c r="I8" s="37">
        <f t="shared" si="1"/>
        <v>0</v>
      </c>
      <c r="J8" s="32">
        <f t="shared" si="2"/>
        <v>0</v>
      </c>
      <c r="K8" s="30" t="e" vm="278">
        <f>_xlfn.IMAGE("https://3694911.app.netsuite.com/core/media/media.nl?id=36470&amp;c=3694911&amp;h=9212YOJUFlGPLIkH0oBslxwKxzkK-6zp8suorIm_fusLRNsS",,1 )</f>
        <v>#VALUE!</v>
      </c>
    </row>
    <row r="9" spans="1:11" ht="69" customHeight="1" x14ac:dyDescent="0.2">
      <c r="A9" s="30" t="s">
        <v>878</v>
      </c>
      <c r="B9" s="30" t="s">
        <v>895</v>
      </c>
      <c r="C9" s="30" t="s">
        <v>1027</v>
      </c>
      <c r="D9" s="30">
        <v>48</v>
      </c>
      <c r="E9" s="45"/>
      <c r="F9" s="31">
        <v>1.3</v>
      </c>
      <c r="G9" s="32">
        <v>1.25</v>
      </c>
      <c r="H9" s="32">
        <f t="shared" si="0"/>
        <v>60</v>
      </c>
      <c r="I9" s="37">
        <f t="shared" si="1"/>
        <v>0</v>
      </c>
      <c r="J9" s="32">
        <f t="shared" si="2"/>
        <v>0</v>
      </c>
      <c r="K9" s="30" t="e" vm="279">
        <f>_xlfn.IMAGE("https://3694911.app.netsuite.com/core/media/media.nl?id=50818&amp;c=3694911&amp;h=uJCWPKNqZcuHVRTyblWwYfF7477Iibdi6Sic_OVfLivN3g8v",,1 )</f>
        <v>#VALUE!</v>
      </c>
    </row>
    <row r="10" spans="1:11" ht="69" customHeight="1" x14ac:dyDescent="0.2">
      <c r="A10" s="30" t="s">
        <v>879</v>
      </c>
      <c r="B10" s="30" t="s">
        <v>896</v>
      </c>
      <c r="C10" s="30" t="s">
        <v>1028</v>
      </c>
      <c r="D10" s="30">
        <v>48</v>
      </c>
      <c r="E10" s="45"/>
      <c r="F10" s="31">
        <v>1.3</v>
      </c>
      <c r="G10" s="32">
        <v>1.25</v>
      </c>
      <c r="H10" s="32">
        <f t="shared" si="0"/>
        <v>60</v>
      </c>
      <c r="I10" s="37">
        <f t="shared" si="1"/>
        <v>0</v>
      </c>
      <c r="J10" s="32">
        <f t="shared" si="2"/>
        <v>0</v>
      </c>
      <c r="K10" s="30" t="e" vm="280">
        <f>_xlfn.IMAGE("https://3694911.app.netsuite.com/core/media/media.nl?id=50819&amp;c=3694911&amp;h=cMbY47-SPRY8fEd65LmHTHVYBK3n94boX7jH4A6ZjdGBElPk",,1 )</f>
        <v>#VALUE!</v>
      </c>
    </row>
    <row r="11" spans="1:11" ht="69" customHeight="1" x14ac:dyDescent="0.2">
      <c r="A11" s="30" t="s">
        <v>880</v>
      </c>
      <c r="B11" s="30" t="s">
        <v>897</v>
      </c>
      <c r="C11" s="30" t="s">
        <v>1029</v>
      </c>
      <c r="D11" s="30">
        <v>48</v>
      </c>
      <c r="E11" s="45"/>
      <c r="F11" s="31">
        <v>1.5</v>
      </c>
      <c r="G11" s="32">
        <v>1.45</v>
      </c>
      <c r="H11" s="32">
        <f t="shared" si="0"/>
        <v>69.599999999999994</v>
      </c>
      <c r="I11" s="37">
        <f t="shared" si="1"/>
        <v>0</v>
      </c>
      <c r="J11" s="32">
        <f t="shared" si="2"/>
        <v>0</v>
      </c>
      <c r="K11" s="30" t="e" vm="281">
        <f>_xlfn.IMAGE("https://3694911.app.netsuite.com/core/media/media.nl?id=49853&amp;c=3694911&amp;h=8ziLnCS0InlCAXrIJUzs93qsvOVpl-VOKICT_a7jEmMAGBe5",,1 )</f>
        <v>#VALUE!</v>
      </c>
    </row>
    <row r="12" spans="1:11" ht="69" customHeight="1" x14ac:dyDescent="0.2">
      <c r="A12" s="30" t="s">
        <v>881</v>
      </c>
      <c r="B12" s="30" t="s">
        <v>898</v>
      </c>
      <c r="C12" s="30" t="s">
        <v>1030</v>
      </c>
      <c r="D12" s="30">
        <v>24</v>
      </c>
      <c r="E12" s="45"/>
      <c r="F12" s="31">
        <v>2.2999999999999998</v>
      </c>
      <c r="G12" s="32">
        <v>2.25</v>
      </c>
      <c r="H12" s="32">
        <f t="shared" si="0"/>
        <v>54</v>
      </c>
      <c r="I12" s="37">
        <f t="shared" si="1"/>
        <v>0</v>
      </c>
      <c r="J12" s="32">
        <f t="shared" si="2"/>
        <v>0</v>
      </c>
      <c r="K12" s="30" t="e" vm="282">
        <f>_xlfn.IMAGE("https://3694911.app.netsuite.com/core/media/media.nl?id=43811&amp;c=3694911&amp;h=gDoJ-DvBpoiSG1FNNjw4TDe2iQlhwKKC0QwL0f-7BPqZG6Mn",,1 )</f>
        <v>#VALUE!</v>
      </c>
    </row>
    <row r="13" spans="1:11" ht="69" customHeight="1" x14ac:dyDescent="0.2">
      <c r="A13" s="30" t="s">
        <v>882</v>
      </c>
      <c r="B13" s="30" t="s">
        <v>899</v>
      </c>
      <c r="C13" s="30" t="s">
        <v>1031</v>
      </c>
      <c r="D13" s="30">
        <v>16</v>
      </c>
      <c r="E13" s="45"/>
      <c r="F13" s="31">
        <v>1.5</v>
      </c>
      <c r="G13" s="32">
        <v>1.45</v>
      </c>
      <c r="H13" s="32">
        <f t="shared" si="0"/>
        <v>23.2</v>
      </c>
      <c r="I13" s="37">
        <f t="shared" si="1"/>
        <v>0</v>
      </c>
      <c r="J13" s="32">
        <f t="shared" si="2"/>
        <v>0</v>
      </c>
      <c r="K13" s="30" t="e" vm="283">
        <f>_xlfn.IMAGE("https://3694911.app.netsuite.com/core/media/media.nl?id=43812&amp;c=3694911&amp;h=kPAPoIBkapBzFmbqo3TID2dzcOMvIujNCUIA1_RWwfByN_K5",,1 )</f>
        <v>#VALUE!</v>
      </c>
    </row>
    <row r="14" spans="1:11" ht="69" customHeight="1" x14ac:dyDescent="0.2">
      <c r="A14" s="30" t="s">
        <v>883</v>
      </c>
      <c r="B14" s="30" t="s">
        <v>900</v>
      </c>
      <c r="C14" s="30" t="s">
        <v>1032</v>
      </c>
      <c r="D14" s="30">
        <v>24</v>
      </c>
      <c r="E14" s="45"/>
      <c r="F14" s="31">
        <v>1.35</v>
      </c>
      <c r="G14" s="32">
        <v>1.3</v>
      </c>
      <c r="H14" s="32">
        <f t="shared" si="0"/>
        <v>31.200000000000003</v>
      </c>
      <c r="I14" s="37">
        <f t="shared" si="1"/>
        <v>0</v>
      </c>
      <c r="J14" s="32">
        <f t="shared" si="2"/>
        <v>0</v>
      </c>
      <c r="K14" s="30" t="e" vm="284">
        <f>_xlfn.IMAGE("https://3694911.app.netsuite.com/core/media/media.nl?id=43814&amp;c=3694911&amp;h=l6PmcmgT5yngovp8Z3DAugWcj3eAFlPAdAwiU2pjhmT9ucGy",,1 )</f>
        <v>#VALUE!</v>
      </c>
    </row>
    <row r="15" spans="1:11" ht="69" customHeight="1" x14ac:dyDescent="0.2">
      <c r="A15" s="30" t="s">
        <v>884</v>
      </c>
      <c r="B15" s="30" t="s">
        <v>901</v>
      </c>
      <c r="C15" s="30" t="s">
        <v>1033</v>
      </c>
      <c r="D15" s="30">
        <v>36</v>
      </c>
      <c r="E15" s="45"/>
      <c r="F15" s="31">
        <v>2.5499999999999998</v>
      </c>
      <c r="G15" s="32">
        <v>2.5</v>
      </c>
      <c r="H15" s="32">
        <f t="shared" si="0"/>
        <v>90</v>
      </c>
      <c r="I15" s="37">
        <f t="shared" si="1"/>
        <v>0</v>
      </c>
      <c r="J15" s="32">
        <f t="shared" si="2"/>
        <v>0</v>
      </c>
      <c r="K15" s="30" t="e" vm="285">
        <f>_xlfn.IMAGE("https://3694911.app.netsuite.com/core/media/media.nl?id=66150&amp;c=3694911&amp;h=-BZ0CNa-HX1QVciZ-EnmZ7UgC_hzwtFNybxCZaEgMN2mv00W",,1 )</f>
        <v>#VALUE!</v>
      </c>
    </row>
    <row r="16" spans="1:11" ht="69" customHeight="1" x14ac:dyDescent="0.2">
      <c r="A16" s="30" t="s">
        <v>885</v>
      </c>
      <c r="B16" s="30" t="s">
        <v>902</v>
      </c>
      <c r="C16" s="30" t="s">
        <v>1034</v>
      </c>
      <c r="D16" s="30">
        <v>24</v>
      </c>
      <c r="E16" s="45"/>
      <c r="F16" s="31">
        <v>2.5499999999999998</v>
      </c>
      <c r="G16" s="32">
        <v>2.5</v>
      </c>
      <c r="H16" s="32">
        <f t="shared" si="0"/>
        <v>60</v>
      </c>
      <c r="I16" s="37">
        <f t="shared" si="1"/>
        <v>0</v>
      </c>
      <c r="J16" s="32">
        <f t="shared" si="2"/>
        <v>0</v>
      </c>
      <c r="K16" s="30" t="e" vm="286">
        <f>_xlfn.IMAGE("https://3694911.app.netsuite.com/core/media/media.nl?id=23176&amp;c=3694911&amp;h=TNLB9lVc5R_qdZps8zD0fSN_Jl5sV2XyqZI8Plz6KoOchnXX",,1 )</f>
        <v>#VALUE!</v>
      </c>
    </row>
    <row r="17" spans="1:11" ht="69" customHeight="1" x14ac:dyDescent="0.2">
      <c r="A17" s="30" t="s">
        <v>886</v>
      </c>
      <c r="B17" s="30" t="s">
        <v>903</v>
      </c>
      <c r="C17" s="30" t="s">
        <v>1035</v>
      </c>
      <c r="D17" s="30">
        <v>24</v>
      </c>
      <c r="E17" s="45"/>
      <c r="F17" s="31">
        <v>2.5</v>
      </c>
      <c r="G17" s="32">
        <v>2.4500000000000002</v>
      </c>
      <c r="H17" s="32">
        <f t="shared" si="0"/>
        <v>58.800000000000004</v>
      </c>
      <c r="I17" s="37">
        <f t="shared" si="1"/>
        <v>0</v>
      </c>
      <c r="J17" s="32">
        <f t="shared" si="2"/>
        <v>0</v>
      </c>
      <c r="K17" s="30" t="e" vm="287">
        <f>_xlfn.IMAGE("https://3694911.app.netsuite.com/core/media/media.nl?id=43815&amp;c=3694911&amp;h=uwQ008Zj-dzZT4zkuw546WIxuB0CL5mTY2vTDCZWoOVLY4ik",,1 )</f>
        <v>#VALUE!</v>
      </c>
    </row>
    <row r="18" spans="1:11" ht="69" customHeight="1" x14ac:dyDescent="0.2">
      <c r="A18" s="30" t="s">
        <v>887</v>
      </c>
      <c r="B18" s="30" t="s">
        <v>904</v>
      </c>
      <c r="C18" s="30" t="s">
        <v>1036</v>
      </c>
      <c r="D18" s="30">
        <v>24</v>
      </c>
      <c r="E18" s="45"/>
      <c r="F18" s="31">
        <v>1.55</v>
      </c>
      <c r="G18" s="32">
        <v>1.5</v>
      </c>
      <c r="H18" s="32">
        <f t="shared" si="0"/>
        <v>36</v>
      </c>
      <c r="I18" s="37">
        <f t="shared" si="1"/>
        <v>0</v>
      </c>
      <c r="J18" s="32">
        <f t="shared" si="2"/>
        <v>0</v>
      </c>
      <c r="K18" s="30" t="e" vm="288">
        <f>_xlfn.IMAGE("https://3694911.app.netsuite.com/core/media/media.nl?id=43813&amp;c=3694911&amp;h=M2bCCDlc5m7hY3HvsmI9HDgZjzqPgPCFmUgMI-dmiP2SiGqZ",,1 )</f>
        <v>#VALUE!</v>
      </c>
    </row>
    <row r="19" spans="1:11" ht="69" customHeight="1" x14ac:dyDescent="0.2">
      <c r="A19" s="30" t="s">
        <v>888</v>
      </c>
      <c r="B19" s="30" t="s">
        <v>905</v>
      </c>
      <c r="C19" s="30" t="s">
        <v>1037</v>
      </c>
      <c r="D19" s="30">
        <v>24</v>
      </c>
      <c r="E19" s="45"/>
      <c r="F19" s="31">
        <v>2.15</v>
      </c>
      <c r="G19" s="32">
        <v>2.06</v>
      </c>
      <c r="H19" s="32">
        <f t="shared" si="0"/>
        <v>49.44</v>
      </c>
      <c r="I19" s="37">
        <f t="shared" si="1"/>
        <v>0</v>
      </c>
      <c r="J19" s="32">
        <f t="shared" si="2"/>
        <v>0</v>
      </c>
      <c r="K19" s="30" t="e" vm="289">
        <f>_xlfn.IMAGE("https://3694911.app.netsuite.com/core/media/media.nl?id=45134&amp;c=3694911&amp;h=UgZOCtbaQELscOAKELwnm3dhzD4L0SVf4mYhf5lkTpHhHw9_",,1 )</f>
        <v>#VALUE!</v>
      </c>
    </row>
    <row r="20" spans="1:11" ht="69" customHeight="1" x14ac:dyDescent="0.2">
      <c r="A20" s="30" t="s">
        <v>889</v>
      </c>
      <c r="B20" s="30" t="s">
        <v>906</v>
      </c>
      <c r="C20" s="30" t="s">
        <v>1038</v>
      </c>
      <c r="D20" s="30">
        <v>12</v>
      </c>
      <c r="E20" s="45"/>
      <c r="F20" s="31">
        <v>5.55</v>
      </c>
      <c r="G20" s="32">
        <v>5.5</v>
      </c>
      <c r="H20" s="32">
        <f t="shared" si="0"/>
        <v>66</v>
      </c>
      <c r="I20" s="37">
        <f t="shared" si="1"/>
        <v>0</v>
      </c>
      <c r="J20" s="32">
        <f t="shared" si="2"/>
        <v>0</v>
      </c>
      <c r="K20" s="30" t="e" vm="290">
        <f>_xlfn.IMAGE("https://3694911.app.netsuite.com/core/media/media.nl?id=36896&amp;c=3694911&amp;h=QZy0J5jvYUaGtD1hCVf004Kch9j1417tQICabqHeMY2ZSJsM",,1 )</f>
        <v>#VALUE!</v>
      </c>
    </row>
    <row r="21" spans="1:11" ht="69" customHeight="1" x14ac:dyDescent="0.2">
      <c r="A21" s="30" t="s">
        <v>890</v>
      </c>
      <c r="B21" s="30" t="s">
        <v>907</v>
      </c>
      <c r="C21" s="30" t="s">
        <v>1039</v>
      </c>
      <c r="D21" s="30">
        <v>12</v>
      </c>
      <c r="E21" s="45"/>
      <c r="F21" s="31">
        <v>5</v>
      </c>
      <c r="G21" s="32">
        <v>4.95</v>
      </c>
      <c r="H21" s="32">
        <f t="shared" si="0"/>
        <v>59.400000000000006</v>
      </c>
      <c r="I21" s="37">
        <f t="shared" si="1"/>
        <v>0</v>
      </c>
      <c r="J21" s="32">
        <f t="shared" si="2"/>
        <v>0</v>
      </c>
      <c r="K21" s="30" t="e" vm="291">
        <f>_xlfn.IMAGE("https://3694911.app.netsuite.com/core/media/media.nl?id=48645&amp;c=3694911&amp;h=gsuqKDC-r2hFRwUrVH3WI5GzKdjoZvaLzTr77UM1kpf_QdXX",,1 )</f>
        <v>#VALUE!</v>
      </c>
    </row>
    <row r="22" spans="1:11" ht="69" customHeight="1" x14ac:dyDescent="0.2">
      <c r="A22" s="30" t="s">
        <v>921</v>
      </c>
      <c r="B22" s="30" t="s">
        <v>931</v>
      </c>
      <c r="C22" s="30" t="s">
        <v>1040</v>
      </c>
      <c r="D22" s="30">
        <v>24</v>
      </c>
      <c r="E22" s="45"/>
      <c r="F22" s="31">
        <v>1.3</v>
      </c>
      <c r="G22" s="32">
        <v>1.25</v>
      </c>
      <c r="H22" s="32">
        <f t="shared" si="0"/>
        <v>30</v>
      </c>
      <c r="I22" s="37">
        <f t="shared" si="1"/>
        <v>0</v>
      </c>
      <c r="J22" s="32">
        <f t="shared" si="2"/>
        <v>0</v>
      </c>
      <c r="K22" s="30" t="e" vm="292">
        <f>_xlfn.IMAGE("https://3694911.app.netsuite.com/core/media/media.nl?id=36893&amp;c=3694911&amp;h=GkpFke0o9Aj1kKjc0Gn06zLcirHYFLcYjSG0KA3ce7wW5NLa",,1 )</f>
        <v>#VALUE!</v>
      </c>
    </row>
    <row r="23" spans="1:11" ht="69" customHeight="1" x14ac:dyDescent="0.2">
      <c r="A23" s="30" t="s">
        <v>922</v>
      </c>
      <c r="B23" s="30" t="s">
        <v>932</v>
      </c>
      <c r="C23" s="30" t="s">
        <v>1041</v>
      </c>
      <c r="D23" s="30">
        <v>24</v>
      </c>
      <c r="E23" s="45"/>
      <c r="F23" s="31">
        <v>1.3</v>
      </c>
      <c r="G23" s="32">
        <v>1.25</v>
      </c>
      <c r="H23" s="32">
        <f t="shared" si="0"/>
        <v>30</v>
      </c>
      <c r="I23" s="37">
        <f t="shared" si="1"/>
        <v>0</v>
      </c>
      <c r="J23" s="32">
        <f t="shared" si="2"/>
        <v>0</v>
      </c>
      <c r="K23" s="30" t="e" vm="293">
        <f>_xlfn.IMAGE("https://3694911.app.netsuite.com/core/media/media.nl?id=36894&amp;c=3694911&amp;h=cPcagWuaQwgfrEMlvl9sYndc9soF5v-9h8fslRNL1QPPE3O2",,1 )</f>
        <v>#VALUE!</v>
      </c>
    </row>
    <row r="24" spans="1:11" ht="69" customHeight="1" x14ac:dyDescent="0.2">
      <c r="A24" s="30" t="s">
        <v>923</v>
      </c>
      <c r="B24" s="30" t="s">
        <v>933</v>
      </c>
      <c r="C24" s="30" t="s">
        <v>1042</v>
      </c>
      <c r="D24" s="30">
        <v>24</v>
      </c>
      <c r="E24" s="45"/>
      <c r="F24" s="31">
        <v>1.3</v>
      </c>
      <c r="G24" s="32">
        <v>1.25</v>
      </c>
      <c r="H24" s="32">
        <f t="shared" si="0"/>
        <v>30</v>
      </c>
      <c r="I24" s="37">
        <f t="shared" si="1"/>
        <v>0</v>
      </c>
      <c r="J24" s="32">
        <f t="shared" si="2"/>
        <v>0</v>
      </c>
      <c r="K24" s="30" t="e" vm="294">
        <f>_xlfn.IMAGE("https://3694911.app.netsuite.com/core/media/media.nl?id=36892&amp;c=3694911&amp;h=R4MnEl1SzLSYxwEKPbWTVuhXRaijcOVsHkGaid8_Ana-C5QQ",,1 )</f>
        <v>#VALUE!</v>
      </c>
    </row>
    <row r="25" spans="1:11" ht="69" customHeight="1" x14ac:dyDescent="0.2">
      <c r="A25" s="30" t="s">
        <v>924</v>
      </c>
      <c r="B25" s="30" t="s">
        <v>934</v>
      </c>
      <c r="C25" s="30" t="s">
        <v>1043</v>
      </c>
      <c r="D25" s="30">
        <v>24</v>
      </c>
      <c r="E25" s="45"/>
      <c r="F25" s="31">
        <v>1.3</v>
      </c>
      <c r="G25" s="32">
        <v>1.25</v>
      </c>
      <c r="H25" s="32">
        <f t="shared" si="0"/>
        <v>30</v>
      </c>
      <c r="I25" s="37">
        <f t="shared" si="1"/>
        <v>0</v>
      </c>
      <c r="J25" s="32">
        <f t="shared" si="2"/>
        <v>0</v>
      </c>
      <c r="K25" s="30" t="e" vm="295">
        <f>_xlfn.IMAGE("https://3694911.app.netsuite.com/core/media/media.nl?id=36895&amp;c=3694911&amp;h=gaelOhLURnkzOa9Ig5sg342OZucoZwz2r0vq4FSmfL0vIX_F",,1 )</f>
        <v>#VALUE!</v>
      </c>
    </row>
    <row r="26" spans="1:11" ht="69" customHeight="1" x14ac:dyDescent="0.2">
      <c r="A26" s="30" t="s">
        <v>925</v>
      </c>
      <c r="B26" s="30" t="s">
        <v>935</v>
      </c>
      <c r="C26" s="30" t="s">
        <v>1044</v>
      </c>
      <c r="D26" s="30">
        <v>24</v>
      </c>
      <c r="E26" s="45"/>
      <c r="F26" s="31">
        <v>1.3</v>
      </c>
      <c r="G26" s="32">
        <v>1.25</v>
      </c>
      <c r="H26" s="32">
        <f t="shared" si="0"/>
        <v>30</v>
      </c>
      <c r="I26" s="37">
        <f t="shared" si="1"/>
        <v>0</v>
      </c>
      <c r="J26" s="32">
        <f t="shared" si="2"/>
        <v>0</v>
      </c>
      <c r="K26" s="30" t="e" vm="296">
        <f>_xlfn.IMAGE("https://3694911.app.netsuite.com/core/media/media.nl?id=38155&amp;c=3694911&amp;h=Si6rsRYSpiVw00CeXGCssedJNbKfS6pUWmCl3kKGvnGTyYQf",,1 )</f>
        <v>#VALUE!</v>
      </c>
    </row>
    <row r="27" spans="1:11" ht="69" customHeight="1" x14ac:dyDescent="0.2">
      <c r="A27" s="30" t="s">
        <v>926</v>
      </c>
      <c r="B27" s="30" t="s">
        <v>936</v>
      </c>
      <c r="C27" s="30" t="s">
        <v>1045</v>
      </c>
      <c r="D27" s="30">
        <v>16</v>
      </c>
      <c r="E27" s="45"/>
      <c r="F27" s="31">
        <v>1.6</v>
      </c>
      <c r="G27" s="32">
        <v>1.55</v>
      </c>
      <c r="H27" s="32">
        <f t="shared" si="0"/>
        <v>24.8</v>
      </c>
      <c r="I27" s="37">
        <f t="shared" si="1"/>
        <v>0</v>
      </c>
      <c r="J27" s="32">
        <f t="shared" si="2"/>
        <v>0</v>
      </c>
      <c r="K27" s="30" t="e" vm="297">
        <f>_xlfn.IMAGE("https://3694911.app.netsuite.com/core/media/media.nl?id=30087&amp;c=3694911&amp;h=dKfxiAApOp3PsUeFElZ3lS_sT6Wltp7KZbqylSiB00hgOzCA",,1 )</f>
        <v>#VALUE!</v>
      </c>
    </row>
    <row r="28" spans="1:11" ht="69" customHeight="1" x14ac:dyDescent="0.2">
      <c r="A28" s="30" t="s">
        <v>927</v>
      </c>
      <c r="B28" s="30" t="s">
        <v>937</v>
      </c>
      <c r="C28" s="30" t="s">
        <v>1046</v>
      </c>
      <c r="D28" s="30">
        <v>24</v>
      </c>
      <c r="E28" s="45"/>
      <c r="F28" s="31">
        <v>1.3</v>
      </c>
      <c r="G28" s="32">
        <v>1.25</v>
      </c>
      <c r="H28" s="32">
        <f t="shared" si="0"/>
        <v>30</v>
      </c>
      <c r="I28" s="37">
        <f t="shared" si="1"/>
        <v>0</v>
      </c>
      <c r="J28" s="32">
        <f t="shared" si="2"/>
        <v>0</v>
      </c>
      <c r="K28" s="30" t="e" vm="298">
        <f>_xlfn.IMAGE("https://3694911.app.netsuite.com/core/media/media.nl?id=25519&amp;c=3694911&amp;h=z3OUw3bzi6yS5u9WprmiV3D-UwLP5-AgobqGB5rf7PeIyL5j",,1 )</f>
        <v>#VALUE!</v>
      </c>
    </row>
    <row r="29" spans="1:11" ht="69" customHeight="1" x14ac:dyDescent="0.2">
      <c r="A29" s="30" t="s">
        <v>928</v>
      </c>
      <c r="B29" s="30" t="s">
        <v>938</v>
      </c>
      <c r="C29" s="30" t="s">
        <v>1047</v>
      </c>
      <c r="D29" s="30">
        <v>36</v>
      </c>
      <c r="E29" s="45"/>
      <c r="F29" s="31">
        <v>0.8</v>
      </c>
      <c r="G29" s="32">
        <v>0.75</v>
      </c>
      <c r="H29" s="32">
        <f t="shared" si="0"/>
        <v>27</v>
      </c>
      <c r="I29" s="37">
        <f t="shared" si="1"/>
        <v>0</v>
      </c>
      <c r="J29" s="32">
        <f t="shared" si="2"/>
        <v>0</v>
      </c>
      <c r="K29" s="30" t="e" vm="299">
        <f>_xlfn.IMAGE("https://3694911.app.netsuite.com/core/media/media.nl?id=50816&amp;c=3694911&amp;h=A8lG55V4Q_f9YMEBXe4Nb3cU4glBE3ueaDX3i81an138Ukdj",,1 )</f>
        <v>#VALUE!</v>
      </c>
    </row>
    <row r="30" spans="1:11" ht="69" customHeight="1" x14ac:dyDescent="0.2">
      <c r="A30" s="30" t="s">
        <v>929</v>
      </c>
      <c r="B30" s="30" t="s">
        <v>939</v>
      </c>
      <c r="C30" s="30" t="s">
        <v>1048</v>
      </c>
      <c r="D30" s="30">
        <v>36</v>
      </c>
      <c r="E30" s="45"/>
      <c r="F30" s="31">
        <v>1</v>
      </c>
      <c r="G30" s="32">
        <v>0.95</v>
      </c>
      <c r="H30" s="32">
        <f t="shared" si="0"/>
        <v>34.199999999999996</v>
      </c>
      <c r="I30" s="37">
        <f t="shared" si="1"/>
        <v>0</v>
      </c>
      <c r="J30" s="32">
        <f t="shared" si="2"/>
        <v>0</v>
      </c>
      <c r="K30" s="30" t="e" vm="300">
        <f>_xlfn.IMAGE("https://3694911.app.netsuite.com/core/media/media.nl?id=50817&amp;c=3694911&amp;h=4zakih-uM0W0OAVGcT7dS3kD5fGwt5CQn6qzbVmXH4OxSM9I",,1 )</f>
        <v>#VALUE!</v>
      </c>
    </row>
    <row r="31" spans="1:11" ht="69" customHeight="1" x14ac:dyDescent="0.2">
      <c r="A31" s="30" t="s">
        <v>930</v>
      </c>
      <c r="B31" s="30" t="s">
        <v>940</v>
      </c>
      <c r="C31" s="30" t="s">
        <v>1049</v>
      </c>
      <c r="D31" s="30">
        <v>36</v>
      </c>
      <c r="E31" s="45"/>
      <c r="F31" s="31">
        <v>1.1000000000000001</v>
      </c>
      <c r="G31" s="32">
        <v>1.05</v>
      </c>
      <c r="H31" s="32">
        <f t="shared" si="0"/>
        <v>37.800000000000004</v>
      </c>
      <c r="I31" s="37">
        <f t="shared" si="1"/>
        <v>0</v>
      </c>
      <c r="J31" s="32">
        <f t="shared" si="2"/>
        <v>0</v>
      </c>
      <c r="K31" s="30" t="e" vm="301">
        <f>_xlfn.IMAGE("https://3694911.app.netsuite.com/core/media/media.nl?id=34444&amp;c=3694911&amp;h=yPI3Uku7NwNxwhpcUny8aW0jBvUkjFctqHZ1pRpX2I_86BbU",,1 )</f>
        <v>#VALUE!</v>
      </c>
    </row>
    <row r="32" spans="1:11" ht="69" customHeight="1" x14ac:dyDescent="0.2">
      <c r="A32" s="30" t="s">
        <v>862</v>
      </c>
      <c r="B32" s="30" t="s">
        <v>868</v>
      </c>
      <c r="C32" s="30" t="s">
        <v>1050</v>
      </c>
      <c r="D32" s="30">
        <v>48</v>
      </c>
      <c r="E32" s="44"/>
      <c r="F32" s="31">
        <v>0.8</v>
      </c>
      <c r="G32" s="32">
        <v>0.75</v>
      </c>
      <c r="H32" s="32">
        <f t="shared" si="0"/>
        <v>36</v>
      </c>
      <c r="I32" s="37">
        <f t="shared" si="1"/>
        <v>0</v>
      </c>
      <c r="J32" s="32">
        <f t="shared" si="2"/>
        <v>0</v>
      </c>
      <c r="K32" s="30" t="e" vm="302">
        <v>#VALUE!</v>
      </c>
    </row>
    <row r="33" spans="1:11" ht="69" customHeight="1" x14ac:dyDescent="0.2">
      <c r="A33" s="30" t="s">
        <v>863</v>
      </c>
      <c r="B33" s="30" t="s">
        <v>869</v>
      </c>
      <c r="C33" s="30" t="s">
        <v>1051</v>
      </c>
      <c r="D33" s="30">
        <v>24</v>
      </c>
      <c r="E33" s="44"/>
      <c r="F33" s="31">
        <v>0.9</v>
      </c>
      <c r="G33" s="32">
        <v>0.85</v>
      </c>
      <c r="H33" s="32">
        <f t="shared" si="0"/>
        <v>20.399999999999999</v>
      </c>
      <c r="I33" s="37">
        <f t="shared" si="1"/>
        <v>0</v>
      </c>
      <c r="J33" s="32">
        <f t="shared" si="2"/>
        <v>0</v>
      </c>
      <c r="K33" s="30" t="e" vm="303">
        <v>#VALUE!</v>
      </c>
    </row>
    <row r="34" spans="1:11" ht="69" customHeight="1" x14ac:dyDescent="0.2">
      <c r="A34" s="30" t="s">
        <v>861</v>
      </c>
      <c r="B34" s="30" t="s">
        <v>867</v>
      </c>
      <c r="C34" s="30" t="s">
        <v>1052</v>
      </c>
      <c r="D34" s="30">
        <v>24</v>
      </c>
      <c r="E34" s="44"/>
      <c r="F34" s="31">
        <v>0.8</v>
      </c>
      <c r="G34" s="32">
        <v>0.75</v>
      </c>
      <c r="H34" s="32">
        <f t="shared" si="0"/>
        <v>18</v>
      </c>
      <c r="I34" s="37">
        <f t="shared" si="1"/>
        <v>0</v>
      </c>
      <c r="J34" s="32">
        <f t="shared" si="2"/>
        <v>0</v>
      </c>
      <c r="K34" s="30" t="e" vm="304">
        <v>#VALUE!</v>
      </c>
    </row>
    <row r="35" spans="1:11" ht="69" customHeight="1" x14ac:dyDescent="0.2">
      <c r="A35" s="30" t="s">
        <v>864</v>
      </c>
      <c r="B35" s="30" t="s">
        <v>870</v>
      </c>
      <c r="C35" s="30" t="s">
        <v>1053</v>
      </c>
      <c r="D35" s="30">
        <v>48</v>
      </c>
      <c r="E35" s="44"/>
      <c r="F35" s="31">
        <v>0.9</v>
      </c>
      <c r="G35" s="32">
        <v>0.85</v>
      </c>
      <c r="H35" s="32">
        <f t="shared" si="0"/>
        <v>40.799999999999997</v>
      </c>
      <c r="I35" s="37">
        <f t="shared" si="1"/>
        <v>0</v>
      </c>
      <c r="J35" s="32">
        <f t="shared" si="2"/>
        <v>0</v>
      </c>
      <c r="K35" s="30" t="e" vm="305">
        <v>#VALUE!</v>
      </c>
    </row>
    <row r="36" spans="1:11" ht="69" customHeight="1" x14ac:dyDescent="0.2">
      <c r="A36" s="30" t="s">
        <v>865</v>
      </c>
      <c r="B36" s="30" t="s">
        <v>871</v>
      </c>
      <c r="C36" s="30" t="s">
        <v>1054</v>
      </c>
      <c r="D36" s="30">
        <v>48</v>
      </c>
      <c r="E36" s="44"/>
      <c r="F36" s="31">
        <v>0.9</v>
      </c>
      <c r="G36" s="32">
        <v>0.85</v>
      </c>
      <c r="H36" s="32">
        <f t="shared" si="0"/>
        <v>40.799999999999997</v>
      </c>
      <c r="I36" s="37">
        <f t="shared" si="1"/>
        <v>0</v>
      </c>
      <c r="J36" s="32">
        <f t="shared" si="2"/>
        <v>0</v>
      </c>
      <c r="K36" s="30" t="e" vm="306">
        <v>#VALUE!</v>
      </c>
    </row>
    <row r="37" spans="1:11" ht="69" customHeight="1" x14ac:dyDescent="0.2">
      <c r="A37" s="30" t="s">
        <v>866</v>
      </c>
      <c r="B37" s="30" t="s">
        <v>872</v>
      </c>
      <c r="C37" s="30" t="s">
        <v>1055</v>
      </c>
      <c r="D37" s="30">
        <v>48</v>
      </c>
      <c r="E37" s="45"/>
      <c r="F37" s="31">
        <v>0.9</v>
      </c>
      <c r="G37" s="32">
        <v>0.85</v>
      </c>
      <c r="H37" s="32">
        <f t="shared" si="0"/>
        <v>40.799999999999997</v>
      </c>
      <c r="I37" s="37">
        <f t="shared" si="1"/>
        <v>0</v>
      </c>
      <c r="J37" s="32">
        <f t="shared" si="2"/>
        <v>0</v>
      </c>
      <c r="K37" s="30" t="e" vm="307">
        <v>#VALUE!</v>
      </c>
    </row>
    <row r="38" spans="1:11" x14ac:dyDescent="0.2">
      <c r="E38">
        <f>SUM(E3:E37)</f>
        <v>0</v>
      </c>
      <c r="I38" s="43">
        <f>SUM(I3:I37)</f>
        <v>0</v>
      </c>
      <c r="J38" s="35">
        <f>SUM(J3:J37)</f>
        <v>0</v>
      </c>
    </row>
  </sheetData>
  <mergeCells count="1">
    <mergeCell ref="A1:K1"/>
  </mergeCells>
  <pageMargins left="0.7" right="0.7" top="0.75" bottom="0.75" header="0.3" footer="0.3"/>
</worksheet>
</file>

<file path=xl/worksheets/sheet1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57FF266F-FB3E-47F3-B814-87BC8B79D8E1}">
  <dimension ref="A1:K38"/>
  <sheetViews>
    <sheetView workbookViewId="0">
      <selection activeCell="G7" sqref="G7"/>
    </sheetView>
  </sheetViews>
  <sheetFormatPr defaultRowHeight="11.25" x14ac:dyDescent="0.2"/>
  <cols>
    <col min="1" max="1" width="10.6640625" bestFit="1" customWidth="1"/>
    <col min="2" max="2" width="59.5" bestFit="1" customWidth="1"/>
    <col min="3" max="3" width="15.83203125" bestFit="1" customWidth="1"/>
    <col min="4" max="4" width="18.1640625" bestFit="1" customWidth="1"/>
    <col min="5" max="5" width="43.1640625" bestFit="1" customWidth="1"/>
    <col min="6" max="6" width="18.6640625" style="48" bestFit="1" customWidth="1"/>
    <col min="7" max="7" width="19" style="35" bestFit="1" customWidth="1"/>
    <col min="8" max="8" width="24.5" style="35" bestFit="1" customWidth="1"/>
    <col min="9" max="9" width="19" style="43" customWidth="1"/>
    <col min="10" max="10" width="19" style="35" customWidth="1"/>
    <col min="11" max="11" width="16" customWidth="1"/>
  </cols>
  <sheetData>
    <row r="1" spans="1:11" ht="26.25" x14ac:dyDescent="0.2">
      <c r="A1" s="94" t="s">
        <v>1104</v>
      </c>
      <c r="B1" s="94"/>
      <c r="C1" s="94"/>
      <c r="D1" s="94"/>
      <c r="E1" s="94"/>
      <c r="F1" s="94"/>
      <c r="G1" s="94"/>
      <c r="H1" s="94"/>
      <c r="I1" s="94"/>
      <c r="J1" s="94"/>
      <c r="K1" s="94"/>
    </row>
    <row r="2" spans="1:11" ht="18.75" x14ac:dyDescent="0.2">
      <c r="A2" s="22" t="s">
        <v>23</v>
      </c>
      <c r="B2" s="23" t="s">
        <v>24</v>
      </c>
      <c r="C2" s="24" t="s">
        <v>25</v>
      </c>
      <c r="D2" s="25" t="s">
        <v>26</v>
      </c>
      <c r="E2" s="26" t="s">
        <v>27</v>
      </c>
      <c r="F2" s="27" t="s">
        <v>28</v>
      </c>
      <c r="G2" s="28" t="s">
        <v>29</v>
      </c>
      <c r="H2" s="28" t="s">
        <v>966</v>
      </c>
      <c r="I2" s="41" t="s">
        <v>967</v>
      </c>
      <c r="J2" s="28" t="s">
        <v>968</v>
      </c>
      <c r="K2" s="29" t="s">
        <v>30</v>
      </c>
    </row>
    <row r="3" spans="1:11" ht="69" customHeight="1" x14ac:dyDescent="0.2">
      <c r="A3" s="30"/>
      <c r="B3" s="30"/>
      <c r="C3" s="30"/>
      <c r="D3" s="30"/>
      <c r="E3" s="44"/>
      <c r="F3" s="31"/>
      <c r="G3" s="32"/>
      <c r="H3" s="32">
        <f>D3*G3</f>
        <v>0</v>
      </c>
      <c r="I3" s="37">
        <f>D3*E3</f>
        <v>0</v>
      </c>
      <c r="J3" s="32">
        <f>E3*H3</f>
        <v>0</v>
      </c>
      <c r="K3" s="30"/>
    </row>
    <row r="4" spans="1:11" ht="69" customHeight="1" x14ac:dyDescent="0.2">
      <c r="A4" s="30"/>
      <c r="B4" s="30"/>
      <c r="C4" s="30"/>
      <c r="D4" s="30"/>
      <c r="E4" s="44"/>
      <c r="F4" s="31"/>
      <c r="G4" s="32"/>
      <c r="H4" s="32">
        <f t="shared" ref="H4:H37" si="0">D4*G4</f>
        <v>0</v>
      </c>
      <c r="I4" s="37">
        <f t="shared" ref="I4:I37" si="1">D4*E4</f>
        <v>0</v>
      </c>
      <c r="J4" s="32">
        <f t="shared" ref="J4:J37" si="2">E4*H4</f>
        <v>0</v>
      </c>
      <c r="K4" s="30"/>
    </row>
    <row r="5" spans="1:11" ht="69" customHeight="1" x14ac:dyDescent="0.2">
      <c r="A5" s="30"/>
      <c r="B5" s="30"/>
      <c r="C5" s="30"/>
      <c r="D5" s="30"/>
      <c r="E5" s="45"/>
      <c r="F5" s="31"/>
      <c r="G5" s="32"/>
      <c r="H5" s="32">
        <f t="shared" si="0"/>
        <v>0</v>
      </c>
      <c r="I5" s="37">
        <f t="shared" si="1"/>
        <v>0</v>
      </c>
      <c r="J5" s="32">
        <f t="shared" si="2"/>
        <v>0</v>
      </c>
      <c r="K5" s="30"/>
    </row>
    <row r="6" spans="1:11" ht="69" customHeight="1" x14ac:dyDescent="0.2">
      <c r="A6" s="30"/>
      <c r="B6" s="30"/>
      <c r="C6" s="30"/>
      <c r="D6" s="30"/>
      <c r="E6" s="45"/>
      <c r="F6" s="31"/>
      <c r="G6" s="32"/>
      <c r="H6" s="32">
        <f t="shared" si="0"/>
        <v>0</v>
      </c>
      <c r="I6" s="37">
        <f t="shared" si="1"/>
        <v>0</v>
      </c>
      <c r="J6" s="32">
        <f t="shared" si="2"/>
        <v>0</v>
      </c>
      <c r="K6" s="30"/>
    </row>
    <row r="7" spans="1:11" ht="69" customHeight="1" x14ac:dyDescent="0.2">
      <c r="A7" s="30"/>
      <c r="B7" s="30"/>
      <c r="C7" s="30"/>
      <c r="D7" s="30"/>
      <c r="E7" s="45"/>
      <c r="F7" s="31"/>
      <c r="G7" s="32"/>
      <c r="H7" s="32">
        <f t="shared" si="0"/>
        <v>0</v>
      </c>
      <c r="I7" s="37">
        <f t="shared" si="1"/>
        <v>0</v>
      </c>
      <c r="J7" s="32">
        <f t="shared" si="2"/>
        <v>0</v>
      </c>
      <c r="K7" s="30"/>
    </row>
    <row r="8" spans="1:11" ht="69" customHeight="1" x14ac:dyDescent="0.2">
      <c r="A8" s="30"/>
      <c r="B8" s="30"/>
      <c r="C8" s="30"/>
      <c r="D8" s="30"/>
      <c r="E8" s="45"/>
      <c r="F8" s="31"/>
      <c r="G8" s="32"/>
      <c r="H8" s="32">
        <f t="shared" si="0"/>
        <v>0</v>
      </c>
      <c r="I8" s="37">
        <f t="shared" si="1"/>
        <v>0</v>
      </c>
      <c r="J8" s="32">
        <f t="shared" si="2"/>
        <v>0</v>
      </c>
      <c r="K8" s="30"/>
    </row>
    <row r="9" spans="1:11" ht="69" customHeight="1" x14ac:dyDescent="0.2">
      <c r="A9" s="30"/>
      <c r="B9" s="30"/>
      <c r="C9" s="30"/>
      <c r="D9" s="30"/>
      <c r="E9" s="45"/>
      <c r="F9" s="31"/>
      <c r="G9" s="32"/>
      <c r="H9" s="32">
        <f t="shared" si="0"/>
        <v>0</v>
      </c>
      <c r="I9" s="37">
        <f t="shared" si="1"/>
        <v>0</v>
      </c>
      <c r="J9" s="32">
        <f t="shared" si="2"/>
        <v>0</v>
      </c>
      <c r="K9" s="30"/>
    </row>
    <row r="10" spans="1:11" ht="69" customHeight="1" x14ac:dyDescent="0.2">
      <c r="A10" s="30"/>
      <c r="B10" s="30"/>
      <c r="C10" s="30"/>
      <c r="D10" s="30"/>
      <c r="E10" s="45"/>
      <c r="F10" s="31"/>
      <c r="G10" s="32"/>
      <c r="H10" s="32">
        <f t="shared" si="0"/>
        <v>0</v>
      </c>
      <c r="I10" s="37">
        <f t="shared" si="1"/>
        <v>0</v>
      </c>
      <c r="J10" s="32">
        <f t="shared" si="2"/>
        <v>0</v>
      </c>
      <c r="K10" s="30"/>
    </row>
    <row r="11" spans="1:11" ht="69" customHeight="1" x14ac:dyDescent="0.2">
      <c r="A11" s="30"/>
      <c r="B11" s="30"/>
      <c r="C11" s="30"/>
      <c r="D11" s="30"/>
      <c r="E11" s="45"/>
      <c r="F11" s="31"/>
      <c r="G11" s="32"/>
      <c r="H11" s="32">
        <f t="shared" si="0"/>
        <v>0</v>
      </c>
      <c r="I11" s="37">
        <f t="shared" si="1"/>
        <v>0</v>
      </c>
      <c r="J11" s="32">
        <f t="shared" si="2"/>
        <v>0</v>
      </c>
      <c r="K11" s="30"/>
    </row>
    <row r="12" spans="1:11" ht="69" customHeight="1" x14ac:dyDescent="0.2">
      <c r="A12" s="30"/>
      <c r="B12" s="30"/>
      <c r="C12" s="30"/>
      <c r="D12" s="30"/>
      <c r="E12" s="45"/>
      <c r="F12" s="31"/>
      <c r="G12" s="32"/>
      <c r="H12" s="32">
        <f t="shared" si="0"/>
        <v>0</v>
      </c>
      <c r="I12" s="37">
        <f t="shared" si="1"/>
        <v>0</v>
      </c>
      <c r="J12" s="32">
        <f t="shared" si="2"/>
        <v>0</v>
      </c>
      <c r="K12" s="30"/>
    </row>
    <row r="13" spans="1:11" ht="69" customHeight="1" x14ac:dyDescent="0.2">
      <c r="A13" s="30"/>
      <c r="B13" s="30"/>
      <c r="C13" s="30"/>
      <c r="D13" s="30"/>
      <c r="E13" s="45"/>
      <c r="F13" s="31"/>
      <c r="G13" s="32"/>
      <c r="H13" s="32">
        <f t="shared" si="0"/>
        <v>0</v>
      </c>
      <c r="I13" s="37">
        <f t="shared" si="1"/>
        <v>0</v>
      </c>
      <c r="J13" s="32">
        <f t="shared" si="2"/>
        <v>0</v>
      </c>
      <c r="K13" s="30"/>
    </row>
    <row r="14" spans="1:11" ht="69" customHeight="1" x14ac:dyDescent="0.2">
      <c r="A14" s="30"/>
      <c r="B14" s="30"/>
      <c r="C14" s="30"/>
      <c r="D14" s="30"/>
      <c r="E14" s="45"/>
      <c r="F14" s="31"/>
      <c r="G14" s="32"/>
      <c r="H14" s="32">
        <f t="shared" si="0"/>
        <v>0</v>
      </c>
      <c r="I14" s="37">
        <f t="shared" si="1"/>
        <v>0</v>
      </c>
      <c r="J14" s="32">
        <f t="shared" si="2"/>
        <v>0</v>
      </c>
      <c r="K14" s="30"/>
    </row>
    <row r="15" spans="1:11" ht="69" customHeight="1" x14ac:dyDescent="0.2">
      <c r="A15" s="30"/>
      <c r="B15" s="30"/>
      <c r="C15" s="30"/>
      <c r="D15" s="30"/>
      <c r="E15" s="45"/>
      <c r="F15" s="31"/>
      <c r="G15" s="32"/>
      <c r="H15" s="32">
        <f t="shared" si="0"/>
        <v>0</v>
      </c>
      <c r="I15" s="37">
        <f t="shared" si="1"/>
        <v>0</v>
      </c>
      <c r="J15" s="32">
        <f t="shared" si="2"/>
        <v>0</v>
      </c>
      <c r="K15" s="30"/>
    </row>
    <row r="16" spans="1:11" ht="69" customHeight="1" x14ac:dyDescent="0.2">
      <c r="A16" s="30"/>
      <c r="B16" s="30"/>
      <c r="C16" s="30"/>
      <c r="D16" s="30"/>
      <c r="E16" s="45"/>
      <c r="F16" s="31"/>
      <c r="G16" s="32"/>
      <c r="H16" s="32">
        <f t="shared" si="0"/>
        <v>0</v>
      </c>
      <c r="I16" s="37">
        <f t="shared" si="1"/>
        <v>0</v>
      </c>
      <c r="J16" s="32">
        <f t="shared" si="2"/>
        <v>0</v>
      </c>
      <c r="K16" s="30"/>
    </row>
    <row r="17" spans="1:11" ht="69" customHeight="1" x14ac:dyDescent="0.2">
      <c r="A17" s="30"/>
      <c r="B17" s="30"/>
      <c r="C17" s="30"/>
      <c r="D17" s="30"/>
      <c r="E17" s="45"/>
      <c r="F17" s="31"/>
      <c r="G17" s="32"/>
      <c r="H17" s="32">
        <f t="shared" si="0"/>
        <v>0</v>
      </c>
      <c r="I17" s="37">
        <f t="shared" si="1"/>
        <v>0</v>
      </c>
      <c r="J17" s="32">
        <f t="shared" si="2"/>
        <v>0</v>
      </c>
      <c r="K17" s="30"/>
    </row>
    <row r="18" spans="1:11" ht="69" customHeight="1" x14ac:dyDescent="0.2">
      <c r="A18" s="30"/>
      <c r="B18" s="30"/>
      <c r="C18" s="30"/>
      <c r="D18" s="30"/>
      <c r="E18" s="45"/>
      <c r="F18" s="31"/>
      <c r="G18" s="32"/>
      <c r="H18" s="32">
        <f t="shared" si="0"/>
        <v>0</v>
      </c>
      <c r="I18" s="37">
        <f t="shared" si="1"/>
        <v>0</v>
      </c>
      <c r="J18" s="32">
        <f t="shared" si="2"/>
        <v>0</v>
      </c>
      <c r="K18" s="30"/>
    </row>
    <row r="19" spans="1:11" ht="69" customHeight="1" x14ac:dyDescent="0.2">
      <c r="A19" s="30"/>
      <c r="B19" s="30"/>
      <c r="C19" s="30"/>
      <c r="D19" s="30"/>
      <c r="E19" s="45"/>
      <c r="F19" s="31"/>
      <c r="G19" s="32"/>
      <c r="H19" s="32">
        <f t="shared" si="0"/>
        <v>0</v>
      </c>
      <c r="I19" s="37">
        <f t="shared" si="1"/>
        <v>0</v>
      </c>
      <c r="J19" s="32">
        <f t="shared" si="2"/>
        <v>0</v>
      </c>
      <c r="K19" s="30"/>
    </row>
    <row r="20" spans="1:11" ht="69" customHeight="1" x14ac:dyDescent="0.2">
      <c r="A20" s="30"/>
      <c r="B20" s="30"/>
      <c r="C20" s="30"/>
      <c r="D20" s="30"/>
      <c r="E20" s="45"/>
      <c r="F20" s="31"/>
      <c r="G20" s="32"/>
      <c r="H20" s="32">
        <f t="shared" si="0"/>
        <v>0</v>
      </c>
      <c r="I20" s="37">
        <f t="shared" si="1"/>
        <v>0</v>
      </c>
      <c r="J20" s="32">
        <f t="shared" si="2"/>
        <v>0</v>
      </c>
      <c r="K20" s="30"/>
    </row>
    <row r="21" spans="1:11" ht="69" customHeight="1" x14ac:dyDescent="0.2">
      <c r="A21" s="30"/>
      <c r="B21" s="30"/>
      <c r="C21" s="30"/>
      <c r="D21" s="30"/>
      <c r="E21" s="45"/>
      <c r="F21" s="31"/>
      <c r="G21" s="32"/>
      <c r="H21" s="32">
        <f t="shared" si="0"/>
        <v>0</v>
      </c>
      <c r="I21" s="37">
        <f t="shared" si="1"/>
        <v>0</v>
      </c>
      <c r="J21" s="32">
        <f t="shared" si="2"/>
        <v>0</v>
      </c>
      <c r="K21" s="30"/>
    </row>
    <row r="22" spans="1:11" ht="69" customHeight="1" x14ac:dyDescent="0.2">
      <c r="A22" s="30"/>
      <c r="B22" s="30"/>
      <c r="C22" s="30"/>
      <c r="D22" s="30"/>
      <c r="E22" s="45"/>
      <c r="F22" s="31"/>
      <c r="G22" s="32"/>
      <c r="H22" s="32">
        <f t="shared" si="0"/>
        <v>0</v>
      </c>
      <c r="I22" s="37">
        <f t="shared" si="1"/>
        <v>0</v>
      </c>
      <c r="J22" s="32">
        <f t="shared" si="2"/>
        <v>0</v>
      </c>
      <c r="K22" s="30"/>
    </row>
    <row r="23" spans="1:11" ht="69" customHeight="1" x14ac:dyDescent="0.2">
      <c r="A23" s="30"/>
      <c r="B23" s="30"/>
      <c r="C23" s="30"/>
      <c r="D23" s="30"/>
      <c r="E23" s="45"/>
      <c r="F23" s="31"/>
      <c r="G23" s="32"/>
      <c r="H23" s="32">
        <f t="shared" si="0"/>
        <v>0</v>
      </c>
      <c r="I23" s="37">
        <f t="shared" si="1"/>
        <v>0</v>
      </c>
      <c r="J23" s="32">
        <f t="shared" si="2"/>
        <v>0</v>
      </c>
      <c r="K23" s="30"/>
    </row>
    <row r="24" spans="1:11" ht="69" customHeight="1" x14ac:dyDescent="0.2">
      <c r="A24" s="30"/>
      <c r="B24" s="30"/>
      <c r="C24" s="30"/>
      <c r="D24" s="30"/>
      <c r="E24" s="45"/>
      <c r="F24" s="31"/>
      <c r="G24" s="32"/>
      <c r="H24" s="32">
        <f t="shared" si="0"/>
        <v>0</v>
      </c>
      <c r="I24" s="37">
        <f t="shared" si="1"/>
        <v>0</v>
      </c>
      <c r="J24" s="32">
        <f t="shared" si="2"/>
        <v>0</v>
      </c>
      <c r="K24" s="30"/>
    </row>
    <row r="25" spans="1:11" ht="69" customHeight="1" x14ac:dyDescent="0.2">
      <c r="A25" s="30"/>
      <c r="B25" s="30"/>
      <c r="C25" s="30"/>
      <c r="D25" s="30"/>
      <c r="E25" s="45"/>
      <c r="F25" s="31"/>
      <c r="G25" s="32"/>
      <c r="H25" s="32">
        <f t="shared" si="0"/>
        <v>0</v>
      </c>
      <c r="I25" s="37">
        <f t="shared" si="1"/>
        <v>0</v>
      </c>
      <c r="J25" s="32">
        <f t="shared" si="2"/>
        <v>0</v>
      </c>
      <c r="K25" s="30"/>
    </row>
    <row r="26" spans="1:11" ht="69" customHeight="1" x14ac:dyDescent="0.2">
      <c r="A26" s="30"/>
      <c r="B26" s="30"/>
      <c r="C26" s="30"/>
      <c r="D26" s="30"/>
      <c r="E26" s="45"/>
      <c r="F26" s="31"/>
      <c r="G26" s="32"/>
      <c r="H26" s="32">
        <f t="shared" si="0"/>
        <v>0</v>
      </c>
      <c r="I26" s="37">
        <f t="shared" si="1"/>
        <v>0</v>
      </c>
      <c r="J26" s="32">
        <f t="shared" si="2"/>
        <v>0</v>
      </c>
      <c r="K26" s="30"/>
    </row>
    <row r="27" spans="1:11" ht="69" customHeight="1" x14ac:dyDescent="0.2">
      <c r="A27" s="30"/>
      <c r="B27" s="30"/>
      <c r="C27" s="30"/>
      <c r="D27" s="30"/>
      <c r="E27" s="45"/>
      <c r="F27" s="31"/>
      <c r="G27" s="32"/>
      <c r="H27" s="32">
        <f t="shared" si="0"/>
        <v>0</v>
      </c>
      <c r="I27" s="37">
        <f t="shared" si="1"/>
        <v>0</v>
      </c>
      <c r="J27" s="32">
        <f t="shared" si="2"/>
        <v>0</v>
      </c>
      <c r="K27" s="30"/>
    </row>
    <row r="28" spans="1:11" ht="69" customHeight="1" x14ac:dyDescent="0.2">
      <c r="A28" s="30"/>
      <c r="B28" s="30"/>
      <c r="C28" s="30"/>
      <c r="D28" s="30"/>
      <c r="E28" s="45"/>
      <c r="F28" s="31"/>
      <c r="G28" s="32"/>
      <c r="H28" s="32">
        <f t="shared" si="0"/>
        <v>0</v>
      </c>
      <c r="I28" s="37">
        <f t="shared" si="1"/>
        <v>0</v>
      </c>
      <c r="J28" s="32">
        <f t="shared" si="2"/>
        <v>0</v>
      </c>
      <c r="K28" s="30"/>
    </row>
    <row r="29" spans="1:11" ht="69" customHeight="1" x14ac:dyDescent="0.2">
      <c r="A29" s="30"/>
      <c r="B29" s="30"/>
      <c r="C29" s="30"/>
      <c r="D29" s="30"/>
      <c r="E29" s="45"/>
      <c r="F29" s="31"/>
      <c r="G29" s="32"/>
      <c r="H29" s="32">
        <f t="shared" si="0"/>
        <v>0</v>
      </c>
      <c r="I29" s="37">
        <f t="shared" si="1"/>
        <v>0</v>
      </c>
      <c r="J29" s="32">
        <f t="shared" si="2"/>
        <v>0</v>
      </c>
      <c r="K29" s="30"/>
    </row>
    <row r="30" spans="1:11" ht="69" customHeight="1" x14ac:dyDescent="0.2">
      <c r="A30" s="30"/>
      <c r="B30" s="30"/>
      <c r="C30" s="30"/>
      <c r="D30" s="30"/>
      <c r="E30" s="45"/>
      <c r="F30" s="31"/>
      <c r="G30" s="32"/>
      <c r="H30" s="32">
        <f t="shared" si="0"/>
        <v>0</v>
      </c>
      <c r="I30" s="37">
        <f t="shared" si="1"/>
        <v>0</v>
      </c>
      <c r="J30" s="32">
        <f t="shared" si="2"/>
        <v>0</v>
      </c>
      <c r="K30" s="30"/>
    </row>
    <row r="31" spans="1:11" ht="69" customHeight="1" x14ac:dyDescent="0.2">
      <c r="A31" s="30"/>
      <c r="B31" s="30"/>
      <c r="C31" s="30"/>
      <c r="D31" s="30"/>
      <c r="E31" s="45"/>
      <c r="F31" s="31"/>
      <c r="G31" s="32"/>
      <c r="H31" s="32">
        <f t="shared" si="0"/>
        <v>0</v>
      </c>
      <c r="I31" s="37">
        <f t="shared" si="1"/>
        <v>0</v>
      </c>
      <c r="J31" s="32">
        <f t="shared" si="2"/>
        <v>0</v>
      </c>
      <c r="K31" s="30"/>
    </row>
    <row r="32" spans="1:11" ht="69" customHeight="1" x14ac:dyDescent="0.2">
      <c r="A32" s="30"/>
      <c r="B32" s="30"/>
      <c r="C32" s="30"/>
      <c r="D32" s="30"/>
      <c r="E32" s="44"/>
      <c r="F32" s="31"/>
      <c r="G32" s="32"/>
      <c r="H32" s="32">
        <f t="shared" si="0"/>
        <v>0</v>
      </c>
      <c r="I32" s="37">
        <f t="shared" si="1"/>
        <v>0</v>
      </c>
      <c r="J32" s="32">
        <f t="shared" si="2"/>
        <v>0</v>
      </c>
      <c r="K32" s="30"/>
    </row>
    <row r="33" spans="1:11" ht="69" customHeight="1" x14ac:dyDescent="0.2">
      <c r="A33" s="30"/>
      <c r="B33" s="30"/>
      <c r="C33" s="30"/>
      <c r="D33" s="30"/>
      <c r="E33" s="44"/>
      <c r="F33" s="31"/>
      <c r="G33" s="32"/>
      <c r="H33" s="32">
        <f t="shared" si="0"/>
        <v>0</v>
      </c>
      <c r="I33" s="37">
        <f t="shared" si="1"/>
        <v>0</v>
      </c>
      <c r="J33" s="32">
        <f t="shared" si="2"/>
        <v>0</v>
      </c>
      <c r="K33" s="30"/>
    </row>
    <row r="34" spans="1:11" ht="69" customHeight="1" x14ac:dyDescent="0.2">
      <c r="A34" s="30"/>
      <c r="B34" s="30"/>
      <c r="C34" s="30"/>
      <c r="D34" s="30"/>
      <c r="E34" s="44"/>
      <c r="F34" s="31"/>
      <c r="G34" s="32"/>
      <c r="H34" s="32">
        <f t="shared" si="0"/>
        <v>0</v>
      </c>
      <c r="I34" s="37">
        <f t="shared" si="1"/>
        <v>0</v>
      </c>
      <c r="J34" s="32">
        <f t="shared" si="2"/>
        <v>0</v>
      </c>
      <c r="K34" s="30"/>
    </row>
    <row r="35" spans="1:11" ht="69" customHeight="1" x14ac:dyDescent="0.2">
      <c r="A35" s="30"/>
      <c r="B35" s="30"/>
      <c r="C35" s="30"/>
      <c r="D35" s="30"/>
      <c r="E35" s="44"/>
      <c r="F35" s="31"/>
      <c r="G35" s="32"/>
      <c r="H35" s="32">
        <f t="shared" si="0"/>
        <v>0</v>
      </c>
      <c r="I35" s="37">
        <f t="shared" si="1"/>
        <v>0</v>
      </c>
      <c r="J35" s="32">
        <f t="shared" si="2"/>
        <v>0</v>
      </c>
      <c r="K35" s="30"/>
    </row>
    <row r="36" spans="1:11" ht="69" customHeight="1" x14ac:dyDescent="0.2">
      <c r="A36" s="30"/>
      <c r="B36" s="30"/>
      <c r="C36" s="30"/>
      <c r="D36" s="30"/>
      <c r="E36" s="44"/>
      <c r="F36" s="31"/>
      <c r="G36" s="32"/>
      <c r="H36" s="32">
        <f t="shared" si="0"/>
        <v>0</v>
      </c>
      <c r="I36" s="37">
        <f t="shared" si="1"/>
        <v>0</v>
      </c>
      <c r="J36" s="32">
        <f t="shared" si="2"/>
        <v>0</v>
      </c>
      <c r="K36" s="30"/>
    </row>
    <row r="37" spans="1:11" ht="69" customHeight="1" x14ac:dyDescent="0.2">
      <c r="A37" s="30"/>
      <c r="B37" s="30"/>
      <c r="C37" s="30"/>
      <c r="D37" s="30"/>
      <c r="E37" s="45"/>
      <c r="F37" s="31"/>
      <c r="G37" s="32"/>
      <c r="H37" s="32">
        <f t="shared" si="0"/>
        <v>0</v>
      </c>
      <c r="I37" s="37">
        <f t="shared" si="1"/>
        <v>0</v>
      </c>
      <c r="J37" s="32">
        <f t="shared" si="2"/>
        <v>0</v>
      </c>
      <c r="K37" s="30"/>
    </row>
    <row r="38" spans="1:11" x14ac:dyDescent="0.2">
      <c r="E38">
        <f>SUM(E3:E37)</f>
        <v>0</v>
      </c>
      <c r="I38" s="43">
        <f>SUM(I3:I37)</f>
        <v>0</v>
      </c>
      <c r="J38" s="35">
        <f>SUM(J3:J37)</f>
        <v>0</v>
      </c>
    </row>
  </sheetData>
  <mergeCells count="1">
    <mergeCell ref="A1:K1"/>
  </mergeCells>
  <pageMargins left="0.7" right="0.7" top="0.75" bottom="0.75" header="0.3" footer="0.3"/>
</worksheet>
</file>

<file path=customXml/_rels/item1.xml.rels><?xml version="1.0" encoding="UTF-8" standalone="yes"?>
<Relationships xmlns="http://schemas.openxmlformats.org/package/2006/relationships"><Relationship Id="rId1" Type="http://schemas.openxmlformats.org/officeDocument/2006/relationships/customXmlProps" Target="itemProps1.xml"/></Relationships>
</file>

<file path=customXml/_rels/item2.xml.rels><?xml version="1.0" encoding="UTF-8" standalone="yes"?>
<Relationships xmlns="http://schemas.openxmlformats.org/package/2006/relationships"><Relationship Id="rId1" Type="http://schemas.openxmlformats.org/officeDocument/2006/relationships/customXmlProps" Target="itemProps2.xml"/></Relationships>
</file>

<file path=customXml/_rels/item3.xml.rels><?xml version="1.0" encoding="UTF-8" standalone="yes"?>
<Relationships xmlns="http://schemas.openxmlformats.org/package/2006/relationships"><Relationship Id="rId1" Type="http://schemas.openxmlformats.org/officeDocument/2006/relationships/customXmlProps" Target="itemProps3.xml"/></Relationships>
</file>

<file path=customXml/item1.xml><?xml version="1.0" encoding="utf-8"?>
<p:properties xmlns:p="http://schemas.microsoft.com/office/2006/metadata/properties" xmlns:xsi="http://www.w3.org/2001/XMLSchema-instance" xmlns:pc="http://schemas.microsoft.com/office/infopath/2007/PartnerControls">
  <documentManagement>
    <TaxCatchAll xmlns="7bb5aae4-b65d-45e0-abbb-a6a0748dda85" xsi:nil="true"/>
    <lcf76f155ced4ddcb4097134ff3c332f xmlns="d06e4775-d745-4c5d-a310-c368ce2cb0ba">
      <Terms xmlns="http://schemas.microsoft.com/office/infopath/2007/PartnerControls"/>
    </lcf76f155ced4ddcb4097134ff3c332f>
  </documentManagement>
</p:properties>
</file>

<file path=customXml/item2.xml><?xml version="1.0" encoding="utf-8"?>
<?mso-contentType ?>
<FormTemplates xmlns="http://schemas.microsoft.com/sharepoint/v3/contenttype/forms">
  <Display>DocumentLibraryForm</Display>
  <Edit>DocumentLibraryForm</Edit>
  <New>DocumentLibraryForm</New>
</FormTemplates>
</file>

<file path=customXml/item3.xml><?xml version="1.0" encoding="utf-8"?>
<ct:contentTypeSchema xmlns:ct="http://schemas.microsoft.com/office/2006/metadata/contentType" xmlns:ma="http://schemas.microsoft.com/office/2006/metadata/properties/metaAttributes" ct:_="" ma:_="" ma:contentTypeName="Document" ma:contentTypeID="0x010100A57BF5210B4E3E4686B350553FB98554" ma:contentTypeVersion="18" ma:contentTypeDescription="Create a new document." ma:contentTypeScope="" ma:versionID="816c3dc418c057316889bf26b5178e17">
  <xsd:schema xmlns:xsd="http://www.w3.org/2001/XMLSchema" xmlns:xs="http://www.w3.org/2001/XMLSchema" xmlns:p="http://schemas.microsoft.com/office/2006/metadata/properties" xmlns:ns2="7bb5aae4-b65d-45e0-abbb-a6a0748dda85" xmlns:ns3="d06e4775-d745-4c5d-a310-c368ce2cb0ba" targetNamespace="http://schemas.microsoft.com/office/2006/metadata/properties" ma:root="true" ma:fieldsID="ddaa6f5efac3f2af81896e3e9c13812c" ns2:_="" ns3:_="">
    <xsd:import namespace="7bb5aae4-b65d-45e0-abbb-a6a0748dda85"/>
    <xsd:import namespace="d06e4775-d745-4c5d-a310-c368ce2cb0ba"/>
    <xsd:element name="properties">
      <xsd:complexType>
        <xsd:sequence>
          <xsd:element name="documentManagement">
            <xsd:complexType>
              <xsd:all>
                <xsd:element ref="ns2:SharedWithUsers" minOccurs="0"/>
                <xsd:element ref="ns2:SharedWithDetails" minOccurs="0"/>
                <xsd:element ref="ns3:MediaServiceMetadata" minOccurs="0"/>
                <xsd:element ref="ns3:MediaServiceFastMetadata" minOccurs="0"/>
                <xsd:element ref="ns3:MediaServiceAutoTags" minOccurs="0"/>
                <xsd:element ref="ns3:MediaServiceOCR" minOccurs="0"/>
                <xsd:element ref="ns3:MediaServiceDateTaken" minOccurs="0"/>
                <xsd:element ref="ns3:MediaServiceLocation" minOccurs="0"/>
                <xsd:element ref="ns3:MediaServiceGenerationTime" minOccurs="0"/>
                <xsd:element ref="ns3:MediaServiceEventHashCode" minOccurs="0"/>
                <xsd:element ref="ns3:MediaServiceAutoKeyPoints" minOccurs="0"/>
                <xsd:element ref="ns3:MediaServiceKeyPoints" minOccurs="0"/>
                <xsd:element ref="ns3:MediaLengthInSeconds" minOccurs="0"/>
                <xsd:element ref="ns3:lcf76f155ced4ddcb4097134ff3c332f" minOccurs="0"/>
                <xsd:element ref="ns2:TaxCatchAll" minOccurs="0"/>
                <xsd:element ref="ns3:MediaServiceObjectDetectorVersions" minOccurs="0"/>
                <xsd:element ref="ns3:MediaServiceSearchProperties" minOccurs="0"/>
              </xsd:all>
            </xsd:complexType>
          </xsd:element>
        </xsd:sequence>
      </xsd:complexType>
    </xsd:element>
  </xsd:schema>
  <xsd:schema xmlns:xsd="http://www.w3.org/2001/XMLSchema" xmlns:xs="http://www.w3.org/2001/XMLSchema" xmlns:dms="http://schemas.microsoft.com/office/2006/documentManagement/types" xmlns:pc="http://schemas.microsoft.com/office/infopath/2007/PartnerControls" targetNamespace="7bb5aae4-b65d-45e0-abbb-a6a0748dda85" elementFormDefault="qualified">
    <xsd:import namespace="http://schemas.microsoft.com/office/2006/documentManagement/types"/>
    <xsd:import namespace="http://schemas.microsoft.com/office/infopath/2007/PartnerControls"/>
    <xsd:element name="SharedWithUsers" ma:index="8" nillable="true" ma:displayName="Shared With" ma:internalName="SharedWithUsers" ma:readOnly="true">
      <xsd:complexType>
        <xsd:complexContent>
          <xsd:extension base="dms:UserMulti">
            <xsd:sequence>
              <xsd:element name="UserInfo" minOccurs="0" maxOccurs="unbounded">
                <xsd:complexType>
                  <xsd:sequence>
                    <xsd:element name="DisplayName" type="xsd:string" minOccurs="0"/>
                    <xsd:element name="AccountId" type="dms:UserId" minOccurs="0" nillable="true"/>
                    <xsd:element name="AccountType" type="xsd:string" minOccurs="0"/>
                  </xsd:sequence>
                </xsd:complexType>
              </xsd:element>
            </xsd:sequence>
          </xsd:extension>
        </xsd:complexContent>
      </xsd:complexType>
    </xsd:element>
    <xsd:element name="SharedWithDetails" ma:index="9" nillable="true" ma:displayName="Shared With Details" ma:internalName="SharedWithDetails" ma:readOnly="true">
      <xsd:simpleType>
        <xsd:restriction base="dms:Note">
          <xsd:maxLength value="255"/>
        </xsd:restriction>
      </xsd:simpleType>
    </xsd:element>
    <xsd:element name="TaxCatchAll" ma:index="23" nillable="true" ma:displayName="Taxonomy Catch All Column" ma:hidden="true" ma:list="{ac71eb47-a1a6-4ce2-a667-73b4a1ccc1c7}" ma:internalName="TaxCatchAll" ma:showField="CatchAllData" ma:web="7bb5aae4-b65d-45e0-abbb-a6a0748dda85">
      <xsd:complexType>
        <xsd:complexContent>
          <xsd:extension base="dms:MultiChoiceLookup">
            <xsd:sequence>
              <xsd:element name="Value" type="dms:Lookup" maxOccurs="unbounded" minOccurs="0" nillable="true"/>
            </xsd:sequence>
          </xsd:extension>
        </xsd:complexContent>
      </xsd:complexType>
    </xsd:element>
  </xsd:schema>
  <xsd:schema xmlns:xsd="http://www.w3.org/2001/XMLSchema" xmlns:xs="http://www.w3.org/2001/XMLSchema" xmlns:dms="http://schemas.microsoft.com/office/2006/documentManagement/types" xmlns:pc="http://schemas.microsoft.com/office/infopath/2007/PartnerControls" targetNamespace="d06e4775-d745-4c5d-a310-c368ce2cb0ba" elementFormDefault="qualified">
    <xsd:import namespace="http://schemas.microsoft.com/office/2006/documentManagement/types"/>
    <xsd:import namespace="http://schemas.microsoft.com/office/infopath/2007/PartnerControls"/>
    <xsd:element name="MediaServiceMetadata" ma:index="10" nillable="true" ma:displayName="MediaServiceMetadata" ma:hidden="true" ma:internalName="MediaServiceMetadata" ma:readOnly="true">
      <xsd:simpleType>
        <xsd:restriction base="dms:Note"/>
      </xsd:simpleType>
    </xsd:element>
    <xsd:element name="MediaServiceFastMetadata" ma:index="11" nillable="true" ma:displayName="MediaServiceFastMetadata" ma:hidden="true" ma:internalName="MediaServiceFastMetadata" ma:readOnly="true">
      <xsd:simpleType>
        <xsd:restriction base="dms:Note"/>
      </xsd:simpleType>
    </xsd:element>
    <xsd:element name="MediaServiceAutoTags" ma:index="12" nillable="true" ma:displayName="Tags" ma:internalName="MediaServiceAutoTags" ma:readOnly="true">
      <xsd:simpleType>
        <xsd:restriction base="dms:Text"/>
      </xsd:simpleType>
    </xsd:element>
    <xsd:element name="MediaServiceOCR" ma:index="13" nillable="true" ma:displayName="Extracted Text" ma:internalName="MediaServiceOCR" ma:readOnly="true">
      <xsd:simpleType>
        <xsd:restriction base="dms:Note">
          <xsd:maxLength value="255"/>
        </xsd:restriction>
      </xsd:simpleType>
    </xsd:element>
    <xsd:element name="MediaServiceDateTaken" ma:index="14" nillable="true" ma:displayName="MediaServiceDateTaken" ma:hidden="true" ma:internalName="MediaServiceDateTaken" ma:readOnly="true">
      <xsd:simpleType>
        <xsd:restriction base="dms:Text"/>
      </xsd:simpleType>
    </xsd:element>
    <xsd:element name="MediaServiceLocation" ma:index="15" nillable="true" ma:displayName="Location" ma:internalName="MediaServiceLocation" ma:readOnly="true">
      <xsd:simpleType>
        <xsd:restriction base="dms:Text"/>
      </xsd:simpleType>
    </xsd:element>
    <xsd:element name="MediaServiceGenerationTime" ma:index="16" nillable="true" ma:displayName="MediaServiceGenerationTime" ma:hidden="true" ma:internalName="MediaServiceGenerationTime" ma:readOnly="true">
      <xsd:simpleType>
        <xsd:restriction base="dms:Text"/>
      </xsd:simpleType>
    </xsd:element>
    <xsd:element name="MediaServiceEventHashCode" ma:index="17" nillable="true" ma:displayName="MediaServiceEventHashCode" ma:hidden="true" ma:internalName="MediaServiceEventHashCode" ma:readOnly="true">
      <xsd:simpleType>
        <xsd:restriction base="dms:Text"/>
      </xsd:simpleType>
    </xsd:element>
    <xsd:element name="MediaServiceAutoKeyPoints" ma:index="18" nillable="true" ma:displayName="MediaServiceAutoKeyPoints" ma:hidden="true" ma:internalName="MediaServiceAutoKeyPoints" ma:readOnly="true">
      <xsd:simpleType>
        <xsd:restriction base="dms:Note"/>
      </xsd:simpleType>
    </xsd:element>
    <xsd:element name="MediaServiceKeyPoints" ma:index="19" nillable="true" ma:displayName="KeyPoints" ma:internalName="MediaServiceKeyPoints" ma:readOnly="true">
      <xsd:simpleType>
        <xsd:restriction base="dms:Note">
          <xsd:maxLength value="255"/>
        </xsd:restriction>
      </xsd:simpleType>
    </xsd:element>
    <xsd:element name="MediaLengthInSeconds" ma:index="20" nillable="true" ma:displayName="MediaLengthInSeconds" ma:hidden="true" ma:internalName="MediaLengthInSeconds" ma:readOnly="true">
      <xsd:simpleType>
        <xsd:restriction base="dms:Unknown"/>
      </xsd:simpleType>
    </xsd:element>
    <xsd:element name="lcf76f155ced4ddcb4097134ff3c332f" ma:index="22" nillable="true" ma:taxonomy="true" ma:internalName="lcf76f155ced4ddcb4097134ff3c332f" ma:taxonomyFieldName="MediaServiceImageTags" ma:displayName="Image Tags" ma:readOnly="false" ma:fieldId="{5cf76f15-5ced-4ddc-b409-7134ff3c332f}" ma:taxonomyMulti="true" ma:sspId="ad39458f-af50-4477-8b67-f0072e6f9117" ma:termSetId="09814cd3-568e-fe90-9814-8d621ff8fb84" ma:anchorId="fba54fb3-c3e1-fe81-a776-ca4b69148c4d" ma:open="true" ma:isKeyword="false">
      <xsd:complexType>
        <xsd:sequence>
          <xsd:element ref="pc:Terms" minOccurs="0" maxOccurs="1"/>
        </xsd:sequence>
      </xsd:complexType>
    </xsd:element>
    <xsd:element name="MediaServiceObjectDetectorVersions" ma:index="24" nillable="true" ma:displayName="MediaServiceObjectDetectorVersions" ma:description="" ma:hidden="true" ma:indexed="true" ma:internalName="MediaServiceObjectDetectorVersions" ma:readOnly="true">
      <xsd:simpleType>
        <xsd:restriction base="dms:Text"/>
      </xsd:simpleType>
    </xsd:element>
    <xsd:element name="MediaServiceSearchProperties" ma:index="25" nillable="true" ma:displayName="MediaServiceSearchProperties" ma:hidden="true" ma:internalName="MediaServiceSearchProperties" ma:readOnly="true">
      <xsd:simpleType>
        <xsd:restriction base="dms:Note"/>
      </xsd:simpleType>
    </xsd:element>
  </xsd:schema>
  <xsd:schema xmlns="http://schemas.openxmlformats.org/package/2006/metadata/core-properties" xmlns:xsd="http://www.w3.org/2001/XMLSchema" xmlns:xsi="http://www.w3.org/2001/XMLSchema-instance" xmlns:dc="http://purl.org/dc/elements/1.1/" xmlns:dcterms="http://purl.org/dc/terms/" xmlns:odoc="http://schemas.microsoft.com/internal/obd" targetNamespace="http://schemas.openxmlformats.org/package/2006/metadata/core-properties" elementFormDefault="qualified" attributeFormDefault="unqualified" blockDefault="#all">
    <xsd:import namespace="http://purl.org/dc/elements/1.1/" schemaLocation="http://dublincore.org/schemas/xmls/qdc/2003/04/02/dc.xsd"/>
    <xsd:import namespace="http://purl.org/dc/terms/" schemaLocation="http://dublincore.org/schemas/xmls/qdc/2003/04/02/dcterms.xsd"/>
    <xsd:element name="coreProperties" type="CT_coreProperties"/>
    <xsd:complexType name="CT_coreProperties">
      <xsd:all>
        <xsd:element ref="dc:creator" minOccurs="0" maxOccurs="1"/>
        <xsd:element ref="dcterms:created" minOccurs="0" maxOccurs="1"/>
        <xsd:element ref="dc:identifier" minOccurs="0" maxOccurs="1"/>
        <xsd:element name="contentType" minOccurs="0" maxOccurs="1" type="xsd:string" ma:index="0" ma:displayName="Content Type"/>
        <xsd:element ref="dc:title" minOccurs="0" maxOccurs="1" ma:index="4" ma:displayName="Title"/>
        <xsd:element ref="dc:subject" minOccurs="0" maxOccurs="1"/>
        <xsd:element ref="dc:description" minOccurs="0" maxOccurs="1"/>
        <xsd:element name="keywords" minOccurs="0" maxOccurs="1" type="xsd:string"/>
        <xsd:element ref="dc:language" minOccurs="0" maxOccurs="1"/>
        <xsd:element name="category" minOccurs="0" maxOccurs="1" type="xsd:string"/>
        <xsd:element name="version" minOccurs="0" maxOccurs="1" type="xsd:string"/>
        <xsd:element name="revision" minOccurs="0" maxOccurs="1" type="xsd:string">
          <xsd:annotation>
            <xsd:documentation>
                        This value indicates the number of saves or revisions. The application is responsible for updating this value after each revision.
                    </xsd:documentation>
          </xsd:annotation>
        </xsd:element>
        <xsd:element name="lastModifiedBy" minOccurs="0" maxOccurs="1" type="xsd:string"/>
        <xsd:element ref="dcterms:modified" minOccurs="0" maxOccurs="1"/>
        <xsd:element name="contentStatus" minOccurs="0" maxOccurs="1" type="xsd:string"/>
      </xsd:all>
    </xsd:complexType>
  </xsd:schema>
  <xs:schema xmlns:pc="http://schemas.microsoft.com/office/infopath/2007/PartnerControls" xmlns:xs="http://www.w3.org/2001/XMLSchema" targetNamespace="http://schemas.microsoft.com/office/infopath/2007/PartnerControls" elementFormDefault="qualified" attributeFormDefault="unqualified">
    <xs:element name="Person">
      <xs:complexType>
        <xs:sequence>
          <xs:element ref="pc:DisplayName" minOccurs="0"/>
          <xs:element ref="pc:AccountId" minOccurs="0"/>
          <xs:element ref="pc:AccountType" minOccurs="0"/>
        </xs:sequence>
      </xs:complexType>
    </xs:element>
    <xs:element name="DisplayName" type="xs:string"/>
    <xs:element name="AccountId" type="xs:string"/>
    <xs:element name="AccountType" type="xs:string"/>
    <xs:element name="BDCAssociatedEntity">
      <xs:complexType>
        <xs:sequence>
          <xs:element ref="pc:BDCEntity" minOccurs="0" maxOccurs="unbounded"/>
        </xs:sequence>
        <xs:attribute ref="pc:EntityNamespace"/>
        <xs:attribute ref="pc:EntityName"/>
        <xs:attribute ref="pc:SystemInstanceName"/>
        <xs:attribute ref="pc:AssociationName"/>
      </xs:complexType>
    </xs:element>
    <xs:attribute name="EntityNamespace" type="xs:string"/>
    <xs:attribute name="EntityName" type="xs:string"/>
    <xs:attribute name="SystemInstanceName" type="xs:string"/>
    <xs:attribute name="AssociationName" type="xs:string"/>
    <xs:element name="BDCEntity">
      <xs:complexType>
        <xs:sequence>
          <xs:element ref="pc:EntityDisplayName" minOccurs="0"/>
          <xs:element ref="pc:EntityInstanceReference" minOccurs="0"/>
          <xs:element ref="pc:EntityId1" minOccurs="0"/>
          <xs:element ref="pc:EntityId2" minOccurs="0"/>
          <xs:element ref="pc:EntityId3" minOccurs="0"/>
          <xs:element ref="pc:EntityId4" minOccurs="0"/>
          <xs:element ref="pc:EntityId5" minOccurs="0"/>
        </xs:sequence>
      </xs:complexType>
    </xs:element>
    <xs:element name="EntityDisplayName" type="xs:string"/>
    <xs:element name="EntityInstanceReference" type="xs:string"/>
    <xs:element name="EntityId1" type="xs:string"/>
    <xs:element name="EntityId2" type="xs:string"/>
    <xs:element name="EntityId3" type="xs:string"/>
    <xs:element name="EntityId4" type="xs:string"/>
    <xs:element name="EntityId5" type="xs:string"/>
    <xs:element name="Terms">
      <xs:complexType>
        <xs:sequence>
          <xs:element ref="pc:TermInfo" minOccurs="0" maxOccurs="unbounded"/>
        </xs:sequence>
      </xs:complexType>
    </xs:element>
    <xs:element name="TermInfo">
      <xs:complexType>
        <xs:sequence>
          <xs:element ref="pc:TermName" minOccurs="0"/>
          <xs:element ref="pc:TermId" minOccurs="0"/>
        </xs:sequence>
      </xs:complexType>
    </xs:element>
    <xs:element name="TermName" type="xs:string"/>
    <xs:element name="TermId" type="xs:string"/>
  </xs:schema>
</ct:contentTypeSchema>
</file>

<file path=customXml/itemProps1.xml><?xml version="1.0" encoding="utf-8"?>
<ds:datastoreItem xmlns:ds="http://schemas.openxmlformats.org/officeDocument/2006/customXml" ds:itemID="{30FD9E13-B586-4BCA-8D71-A52FBFF7B6A0}">
  <ds:schemaRefs>
    <ds:schemaRef ds:uri="http://schemas.microsoft.com/office/2006/metadata/properties"/>
    <ds:schemaRef ds:uri="http://schemas.microsoft.com/office/infopath/2007/PartnerControls"/>
    <ds:schemaRef ds:uri="7bb5aae4-b65d-45e0-abbb-a6a0748dda85"/>
    <ds:schemaRef ds:uri="d06e4775-d745-4c5d-a310-c368ce2cb0ba"/>
  </ds:schemaRefs>
</ds:datastoreItem>
</file>

<file path=customXml/itemProps2.xml><?xml version="1.0" encoding="utf-8"?>
<ds:datastoreItem xmlns:ds="http://schemas.openxmlformats.org/officeDocument/2006/customXml" ds:itemID="{80028844-4A5D-4012-884A-C4C1DB88B4D2}">
  <ds:schemaRefs>
    <ds:schemaRef ds:uri="http://schemas.microsoft.com/sharepoint/v3/contenttype/forms"/>
  </ds:schemaRefs>
</ds:datastoreItem>
</file>

<file path=customXml/itemProps3.xml><?xml version="1.0" encoding="utf-8"?>
<ds:datastoreItem xmlns:ds="http://schemas.openxmlformats.org/officeDocument/2006/customXml" ds:itemID="{BBC2EFF9-800D-4664-8FC5-E0E832C99DC7}">
  <ds:schemaRefs>
    <ds:schemaRef ds:uri="http://schemas.microsoft.com/office/2006/metadata/contentType"/>
    <ds:schemaRef ds:uri="http://schemas.microsoft.com/office/2006/metadata/properties/metaAttributes"/>
    <ds:schemaRef ds:uri="http://www.w3.org/2001/XMLSchema"/>
    <ds:schemaRef ds:uri="http://schemas.microsoft.com/office/2006/metadata/properties"/>
    <ds:schemaRef ds:uri="7bb5aae4-b65d-45e0-abbb-a6a0748dda85"/>
    <ds:schemaRef ds:uri="d06e4775-d745-4c5d-a310-c368ce2cb0ba"/>
    <ds:schemaRef ds:uri="http://schemas.microsoft.com/office/2006/documentManagement/types"/>
    <ds:schemaRef ds:uri="http://schemas.microsoft.com/office/infopath/2007/PartnerControls"/>
    <ds:schemaRef ds:uri="http://schemas.openxmlformats.org/package/2006/metadata/core-properties"/>
    <ds:schemaRef ds:uri="http://purl.org/dc/elements/1.1/"/>
    <ds:schemaRef ds:uri="http://purl.org/dc/terms/"/>
    <ds:schemaRef ds:uri="http://schemas.microsoft.com/internal/obd"/>
  </ds:schemaRefs>
</ds:datastoreItem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2" baseType="variant">
      <vt:variant>
        <vt:lpstr>Worksheets</vt:lpstr>
      </vt:variant>
      <vt:variant>
        <vt:i4>12</vt:i4>
      </vt:variant>
    </vt:vector>
  </HeadingPairs>
  <TitlesOfParts>
    <vt:vector size="12" baseType="lpstr">
      <vt:lpstr>Customer Information</vt:lpstr>
      <vt:lpstr>Wearables</vt:lpstr>
      <vt:lpstr>Value Packs</vt:lpstr>
      <vt:lpstr>Paper Gift Bags</vt:lpstr>
      <vt:lpstr>Tissue Paper</vt:lpstr>
      <vt:lpstr>Gift Tags, Cards, Ribbon</vt:lpstr>
      <vt:lpstr>Stockings</vt:lpstr>
      <vt:lpstr>Decorative Bows</vt:lpstr>
      <vt:lpstr>Tinsel Decor</vt:lpstr>
      <vt:lpstr>Metal and Fabric Decor</vt:lpstr>
      <vt:lpstr>Coffee Cups, Tins and Treat</vt:lpstr>
      <vt:lpstr>Additional</vt:lpstr>
    </vt:vector>
  </TitlesOfParts>
  <Company/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Emma McGreer</dc:creator>
  <cp:lastModifiedBy>Emma McGreer</cp:lastModifiedBy>
  <dcterms:created xsi:type="dcterms:W3CDTF">2024-12-11T19:15:37Z</dcterms:created>
  <dcterms:modified xsi:type="dcterms:W3CDTF">2025-01-20T15:43:07Z</dcterms:modified>
</cp:coreProperties>
</file>

<file path=docProps/custom.xml><?xml version="1.0" encoding="utf-8"?>
<Properties xmlns="http://schemas.openxmlformats.org/officeDocument/2006/custom-properties" xmlns:vt="http://schemas.openxmlformats.org/officeDocument/2006/docPropsVTypes">
  <property fmtid="{D5CDD505-2E9C-101B-9397-08002B2CF9AE}" pid="2" name="ContentTypeId">
    <vt:lpwstr>0x010100A57BF5210B4E3E4686B350553FB98554</vt:lpwstr>
  </property>
  <property fmtid="{D5CDD505-2E9C-101B-9397-08002B2CF9AE}" pid="3" name="MediaServiceImageTags">
    <vt:lpwstr/>
  </property>
</Properties>
</file>