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orth America Sales\Price Lists\2023\Specialty\Everyday\"/>
    </mc:Choice>
  </mc:AlternateContent>
  <bookViews>
    <workbookView xWindow="0" yWindow="0" windowWidth="19200" windowHeight="12180"/>
  </bookViews>
  <sheets>
    <sheet name="Wholesale" sheetId="1" r:id="rId1"/>
  </sheets>
  <definedNames>
    <definedName name="_xlnm._FilterDatabase" localSheetId="0" hidden="1">Wholesale!$A$18:$A$467</definedName>
    <definedName name="_xlnm.Print_Area" localSheetId="0">Wholesale!$A$1:$F$475</definedName>
    <definedName name="_xlnm.Print_Titles" localSheetId="0">Wholesale!$16:$18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" i="1" l="1"/>
  <c r="F189" i="1" s="1"/>
  <c r="F343" i="1" l="1"/>
  <c r="E413" i="1" l="1"/>
  <c r="F413" i="1" s="1"/>
  <c r="E364" i="1"/>
  <c r="F364" i="1" s="1"/>
  <c r="E363" i="1"/>
  <c r="E167" i="1"/>
  <c r="F167" i="1" s="1"/>
  <c r="E186" i="1"/>
  <c r="F186" i="1" s="1"/>
  <c r="E430" i="1" l="1"/>
  <c r="E237" i="1" l="1"/>
  <c r="F237" i="1" s="1"/>
  <c r="E236" i="1"/>
  <c r="F236" i="1" s="1"/>
  <c r="E433" i="1" l="1"/>
  <c r="E471" i="1" l="1"/>
  <c r="E470" i="1"/>
  <c r="E366" i="1" l="1"/>
  <c r="F366" i="1" s="1"/>
  <c r="F318" i="1"/>
  <c r="E84" i="1"/>
  <c r="F84" i="1" s="1"/>
  <c r="E142" i="1"/>
  <c r="F142" i="1" s="1"/>
  <c r="E175" i="1"/>
  <c r="F175" i="1" s="1"/>
  <c r="E157" i="1"/>
  <c r="F157" i="1" s="1"/>
  <c r="E47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2" i="1"/>
  <c r="E474" i="1"/>
  <c r="E443" i="1"/>
  <c r="E428" i="1"/>
  <c r="E429" i="1"/>
  <c r="E431" i="1"/>
  <c r="E432" i="1"/>
  <c r="E434" i="1"/>
  <c r="E435" i="1"/>
  <c r="E436" i="1"/>
  <c r="E437" i="1"/>
  <c r="E438" i="1"/>
  <c r="E439" i="1"/>
  <c r="E440" i="1"/>
  <c r="E421" i="1"/>
  <c r="E423" i="1"/>
  <c r="E422" i="1"/>
  <c r="E411" i="1"/>
  <c r="E414" i="1"/>
  <c r="E415" i="1"/>
  <c r="E416" i="1"/>
  <c r="E417" i="1"/>
  <c r="E418" i="1"/>
  <c r="E412" i="1"/>
  <c r="E404" i="1"/>
  <c r="E405" i="1"/>
  <c r="E406" i="1"/>
  <c r="E407" i="1"/>
  <c r="E408" i="1"/>
  <c r="E409" i="1"/>
  <c r="E410" i="1"/>
  <c r="E403" i="1"/>
  <c r="E248" i="1"/>
  <c r="E199" i="1"/>
  <c r="E427" i="1"/>
  <c r="E398" i="1"/>
  <c r="F398" i="1" s="1"/>
  <c r="E397" i="1"/>
  <c r="F397" i="1" s="1"/>
  <c r="E378" i="1"/>
  <c r="F378" i="1" s="1"/>
  <c r="F248" i="1" l="1"/>
  <c r="F199" i="1"/>
  <c r="E129" i="1"/>
  <c r="F129" i="1" s="1"/>
  <c r="E268" i="1" l="1"/>
  <c r="E265" i="1"/>
  <c r="E261" i="1"/>
  <c r="E263" i="1"/>
  <c r="E267" i="1"/>
  <c r="E251" i="1"/>
  <c r="F261" i="1"/>
  <c r="E233" i="1"/>
  <c r="E147" i="1"/>
  <c r="E145" i="1"/>
  <c r="E133" i="1"/>
  <c r="F133" i="1" s="1"/>
  <c r="F251" i="1" l="1"/>
  <c r="F267" i="1"/>
  <c r="F145" i="1"/>
  <c r="F263" i="1"/>
  <c r="F265" i="1"/>
  <c r="F268" i="1"/>
  <c r="F233" i="1"/>
  <c r="E350" i="1"/>
  <c r="E347" i="1"/>
  <c r="E262" i="1"/>
  <c r="E151" i="1"/>
  <c r="E150" i="1"/>
  <c r="A475" i="1" l="1"/>
  <c r="F460" i="1"/>
  <c r="F459" i="1"/>
  <c r="F458" i="1"/>
  <c r="F454" i="1"/>
  <c r="E400" i="1"/>
  <c r="E399" i="1"/>
  <c r="E396" i="1"/>
  <c r="E395" i="1"/>
  <c r="E394" i="1"/>
  <c r="E344" i="1"/>
  <c r="E317" i="1"/>
  <c r="E274" i="1"/>
  <c r="E266" i="1"/>
  <c r="E258" i="1"/>
  <c r="F399" i="1" l="1"/>
  <c r="F394" i="1"/>
  <c r="F274" i="1"/>
  <c r="F400" i="1"/>
  <c r="F396" i="1"/>
  <c r="F395" i="1"/>
  <c r="F317" i="1"/>
  <c r="F344" i="1"/>
  <c r="E244" i="1"/>
  <c r="E243" i="1"/>
  <c r="E239" i="1"/>
  <c r="E238" i="1"/>
  <c r="E220" i="1"/>
  <c r="E203" i="1"/>
  <c r="E124" i="1"/>
  <c r="F124" i="1" s="1"/>
  <c r="E120" i="1"/>
  <c r="F120" i="1" s="1"/>
  <c r="E117" i="1"/>
  <c r="F117" i="1" s="1"/>
  <c r="E113" i="1"/>
  <c r="F113" i="1" s="1"/>
  <c r="E96" i="1"/>
  <c r="F96" i="1" s="1"/>
  <c r="E22" i="1"/>
  <c r="F22" i="1" s="1"/>
  <c r="F238" i="1" l="1"/>
  <c r="F203" i="1"/>
  <c r="F220" i="1"/>
  <c r="F239" i="1"/>
  <c r="F244" i="1"/>
  <c r="F243" i="1"/>
  <c r="E55" i="1"/>
  <c r="F55" i="1" s="1"/>
  <c r="E53" i="1" l="1"/>
  <c r="F53" i="1" s="1"/>
  <c r="E39" i="1"/>
  <c r="F39" i="1" s="1"/>
  <c r="E217" i="1" l="1"/>
  <c r="E216" i="1"/>
  <c r="E215" i="1"/>
  <c r="E214" i="1"/>
  <c r="E213" i="1"/>
  <c r="E212" i="1"/>
  <c r="E209" i="1"/>
  <c r="E211" i="1"/>
  <c r="E210" i="1"/>
  <c r="E208" i="1"/>
  <c r="F209" i="1" l="1"/>
  <c r="F213" i="1"/>
  <c r="F216" i="1"/>
  <c r="F211" i="1"/>
  <c r="F212" i="1"/>
  <c r="F214" i="1"/>
  <c r="F215" i="1"/>
  <c r="F208" i="1"/>
  <c r="F210" i="1"/>
  <c r="F217" i="1"/>
  <c r="E132" i="1"/>
  <c r="F132" i="1" s="1"/>
  <c r="E131" i="1"/>
  <c r="F131" i="1" s="1"/>
  <c r="E283" i="1" l="1"/>
  <c r="E284" i="1"/>
  <c r="E287" i="1"/>
  <c r="E286" i="1"/>
  <c r="E285" i="1"/>
  <c r="E288" i="1"/>
  <c r="F288" i="1" l="1"/>
  <c r="F286" i="1"/>
  <c r="F285" i="1"/>
  <c r="F287" i="1"/>
  <c r="F284" i="1"/>
  <c r="F283" i="1"/>
  <c r="E118" i="1"/>
  <c r="E119" i="1"/>
  <c r="E121" i="1"/>
  <c r="E122" i="1"/>
  <c r="E123" i="1"/>
  <c r="E125" i="1"/>
  <c r="E126" i="1"/>
  <c r="E127" i="1"/>
  <c r="E128" i="1"/>
  <c r="E130" i="1"/>
  <c r="E134" i="1"/>
  <c r="E135" i="1"/>
  <c r="E136" i="1"/>
  <c r="E137" i="1"/>
  <c r="E140" i="1"/>
  <c r="E141" i="1"/>
  <c r="E143" i="1"/>
  <c r="E144" i="1"/>
  <c r="E146" i="1"/>
  <c r="E148" i="1"/>
  <c r="E149" i="1"/>
  <c r="E152" i="1"/>
  <c r="E153" i="1"/>
  <c r="E154" i="1"/>
  <c r="E155" i="1"/>
  <c r="E156" i="1"/>
  <c r="E158" i="1"/>
  <c r="E159" i="1"/>
  <c r="E160" i="1"/>
  <c r="E161" i="1"/>
  <c r="E162" i="1"/>
  <c r="E163" i="1"/>
  <c r="E164" i="1"/>
  <c r="E165" i="1"/>
  <c r="E166" i="1"/>
  <c r="E168" i="1"/>
  <c r="E169" i="1"/>
  <c r="E170" i="1"/>
  <c r="E171" i="1"/>
  <c r="E172" i="1"/>
  <c r="E173" i="1"/>
  <c r="E174" i="1"/>
  <c r="E176" i="1"/>
  <c r="E177" i="1"/>
  <c r="E179" i="1"/>
  <c r="E178" i="1"/>
  <c r="E180" i="1"/>
  <c r="E181" i="1"/>
  <c r="E182" i="1"/>
  <c r="E183" i="1"/>
  <c r="E184" i="1"/>
  <c r="E185" i="1"/>
  <c r="E187" i="1"/>
  <c r="E188" i="1"/>
  <c r="E190" i="1"/>
  <c r="E191" i="1"/>
  <c r="E192" i="1"/>
  <c r="E193" i="1"/>
  <c r="E194" i="1"/>
  <c r="E195" i="1"/>
  <c r="E196" i="1"/>
  <c r="E197" i="1"/>
  <c r="E198" i="1"/>
  <c r="E202" i="1"/>
  <c r="E201" i="1"/>
  <c r="E200" i="1"/>
  <c r="E204" i="1"/>
  <c r="E205" i="1"/>
  <c r="E386" i="1"/>
  <c r="E388" i="1"/>
  <c r="E387" i="1"/>
  <c r="E382" i="1"/>
  <c r="E383" i="1"/>
  <c r="E385" i="1"/>
  <c r="E384" i="1"/>
  <c r="E381" i="1"/>
  <c r="E377" i="1"/>
  <c r="E376" i="1"/>
  <c r="E375" i="1"/>
  <c r="E372" i="1"/>
  <c r="E371" i="1"/>
  <c r="E368" i="1"/>
  <c r="E367" i="1"/>
  <c r="E365" i="1"/>
  <c r="E339" i="1"/>
  <c r="E369" i="1"/>
  <c r="E370" i="1"/>
  <c r="E355" i="1"/>
  <c r="E359" i="1"/>
  <c r="E356" i="1"/>
  <c r="E354" i="1"/>
  <c r="E353" i="1"/>
  <c r="E358" i="1"/>
  <c r="E357" i="1"/>
  <c r="E360" i="1"/>
  <c r="E341" i="1"/>
  <c r="E340" i="1"/>
  <c r="E342" i="1"/>
  <c r="E348" i="1"/>
  <c r="E349" i="1"/>
  <c r="E346" i="1"/>
  <c r="E309" i="1"/>
  <c r="E345" i="1"/>
  <c r="E337" i="1"/>
  <c r="E338" i="1"/>
  <c r="E336" i="1"/>
  <c r="E335" i="1"/>
  <c r="E334" i="1"/>
  <c r="E330" i="1"/>
  <c r="E329" i="1"/>
  <c r="E328" i="1"/>
  <c r="E327" i="1"/>
  <c r="E326" i="1"/>
  <c r="E325" i="1"/>
  <c r="E324" i="1"/>
  <c r="E323" i="1"/>
  <c r="E322" i="1"/>
  <c r="E319" i="1"/>
  <c r="E321" i="1"/>
  <c r="E320" i="1"/>
  <c r="E331" i="1"/>
  <c r="E314" i="1"/>
  <c r="E313" i="1"/>
  <c r="E312" i="1"/>
  <c r="E311" i="1"/>
  <c r="E310" i="1"/>
  <c r="E308" i="1"/>
  <c r="E305" i="1"/>
  <c r="E304" i="1"/>
  <c r="E303" i="1"/>
  <c r="E301" i="1"/>
  <c r="E300" i="1"/>
  <c r="E296" i="1"/>
  <c r="E292" i="1"/>
  <c r="E299" i="1"/>
  <c r="E298" i="1"/>
  <c r="E297" i="1"/>
  <c r="E295" i="1"/>
  <c r="E294" i="1"/>
  <c r="E293" i="1"/>
  <c r="E291" i="1"/>
  <c r="E302" i="1"/>
  <c r="E273" i="1"/>
  <c r="E271" i="1"/>
  <c r="E278" i="1"/>
  <c r="E276" i="1"/>
  <c r="E275" i="1"/>
  <c r="E272" i="1"/>
  <c r="E280" i="1"/>
  <c r="E279" i="1"/>
  <c r="E277" i="1"/>
  <c r="E260" i="1"/>
  <c r="E259" i="1"/>
  <c r="E257" i="1"/>
  <c r="E264" i="1"/>
  <c r="E256" i="1"/>
  <c r="E254" i="1"/>
  <c r="E255" i="1"/>
  <c r="E253" i="1"/>
  <c r="E252" i="1"/>
  <c r="E250" i="1"/>
  <c r="E249" i="1"/>
  <c r="E245" i="1"/>
  <c r="E242" i="1"/>
  <c r="E221" i="1"/>
  <c r="E241" i="1"/>
  <c r="E240" i="1"/>
  <c r="E235" i="1"/>
  <c r="E234" i="1"/>
  <c r="E232" i="1"/>
  <c r="E231" i="1"/>
  <c r="E230" i="1"/>
  <c r="E229" i="1"/>
  <c r="E228" i="1"/>
  <c r="E227" i="1"/>
  <c r="E225" i="1"/>
  <c r="E224" i="1"/>
  <c r="E226" i="1"/>
  <c r="E223" i="1"/>
  <c r="E222" i="1"/>
  <c r="E114" i="1" l="1"/>
  <c r="E112" i="1"/>
  <c r="E109" i="1"/>
  <c r="E108" i="1"/>
  <c r="E107" i="1"/>
  <c r="E106" i="1"/>
  <c r="E105" i="1"/>
  <c r="E104" i="1"/>
  <c r="E103" i="1"/>
  <c r="E102" i="1"/>
  <c r="E101" i="1"/>
  <c r="E100" i="1"/>
  <c r="E99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95" i="1"/>
  <c r="E94" i="1"/>
  <c r="E91" i="1"/>
  <c r="E93" i="1"/>
  <c r="E88" i="1"/>
  <c r="E92" i="1"/>
  <c r="E90" i="1"/>
  <c r="E89" i="1"/>
  <c r="E87" i="1"/>
  <c r="E86" i="1"/>
  <c r="E85" i="1"/>
  <c r="E83" i="1"/>
  <c r="F474" i="1" l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57" i="1"/>
  <c r="F456" i="1"/>
  <c r="F455" i="1"/>
  <c r="F453" i="1"/>
  <c r="F452" i="1"/>
  <c r="F451" i="1"/>
  <c r="F450" i="1"/>
  <c r="F449" i="1"/>
  <c r="F448" i="1"/>
  <c r="F447" i="1"/>
  <c r="F446" i="1"/>
  <c r="F445" i="1"/>
  <c r="F444" i="1"/>
  <c r="F443" i="1"/>
  <c r="F440" i="1"/>
  <c r="F439" i="1"/>
  <c r="F438" i="1"/>
  <c r="F437" i="1"/>
  <c r="F436" i="1"/>
  <c r="F435" i="1"/>
  <c r="F434" i="1"/>
  <c r="F432" i="1"/>
  <c r="F431" i="1"/>
  <c r="F430" i="1"/>
  <c r="F429" i="1"/>
  <c r="F428" i="1"/>
  <c r="F427" i="1"/>
  <c r="F424" i="1"/>
  <c r="F423" i="1"/>
  <c r="F422" i="1"/>
  <c r="F421" i="1"/>
  <c r="F418" i="1"/>
  <c r="F417" i="1"/>
  <c r="F416" i="1"/>
  <c r="F415" i="1"/>
  <c r="F414" i="1"/>
  <c r="F412" i="1"/>
  <c r="F411" i="1"/>
  <c r="F410" i="1"/>
  <c r="F409" i="1"/>
  <c r="F408" i="1"/>
  <c r="F407" i="1"/>
  <c r="F406" i="1"/>
  <c r="F405" i="1"/>
  <c r="F404" i="1"/>
  <c r="F403" i="1"/>
  <c r="F391" i="1"/>
  <c r="F390" i="1"/>
  <c r="F389" i="1"/>
  <c r="F386" i="1"/>
  <c r="F388" i="1"/>
  <c r="F387" i="1"/>
  <c r="F382" i="1"/>
  <c r="F383" i="1"/>
  <c r="F385" i="1"/>
  <c r="F384" i="1"/>
  <c r="F381" i="1"/>
  <c r="F377" i="1"/>
  <c r="F376" i="1"/>
  <c r="F375" i="1"/>
  <c r="F372" i="1"/>
  <c r="F371" i="1"/>
  <c r="F367" i="1"/>
  <c r="F365" i="1"/>
  <c r="F368" i="1"/>
  <c r="F339" i="1"/>
  <c r="F369" i="1"/>
  <c r="F370" i="1"/>
  <c r="F363" i="1"/>
  <c r="F355" i="1"/>
  <c r="F359" i="1"/>
  <c r="F358" i="1"/>
  <c r="F357" i="1"/>
  <c r="F360" i="1"/>
  <c r="F356" i="1"/>
  <c r="F354" i="1"/>
  <c r="F353" i="1"/>
  <c r="F341" i="1"/>
  <c r="F340" i="1"/>
  <c r="F342" i="1"/>
  <c r="F348" i="1"/>
  <c r="F349" i="1"/>
  <c r="F347" i="1"/>
  <c r="F350" i="1"/>
  <c r="F346" i="1"/>
  <c r="F345" i="1"/>
  <c r="F309" i="1"/>
  <c r="F337" i="1"/>
  <c r="F338" i="1"/>
  <c r="F336" i="1"/>
  <c r="F335" i="1"/>
  <c r="F334" i="1"/>
  <c r="F330" i="1"/>
  <c r="F329" i="1"/>
  <c r="F328" i="1"/>
  <c r="F327" i="1"/>
  <c r="F326" i="1"/>
  <c r="F325" i="1"/>
  <c r="F324" i="1"/>
  <c r="F323" i="1"/>
  <c r="F322" i="1"/>
  <c r="F319" i="1"/>
  <c r="F321" i="1"/>
  <c r="F320" i="1"/>
  <c r="F331" i="1"/>
  <c r="F314" i="1"/>
  <c r="F313" i="1"/>
  <c r="F312" i="1"/>
  <c r="F311" i="1"/>
  <c r="F310" i="1"/>
  <c r="F308" i="1"/>
  <c r="F305" i="1"/>
  <c r="F304" i="1"/>
  <c r="F303" i="1"/>
  <c r="F301" i="1"/>
  <c r="F300" i="1"/>
  <c r="F296" i="1"/>
  <c r="F292" i="1"/>
  <c r="F299" i="1"/>
  <c r="F298" i="1"/>
  <c r="F297" i="1"/>
  <c r="F295" i="1"/>
  <c r="F294" i="1"/>
  <c r="F293" i="1"/>
  <c r="F291" i="1"/>
  <c r="F302" i="1"/>
  <c r="F275" i="1"/>
  <c r="F273" i="1"/>
  <c r="F271" i="1"/>
  <c r="F272" i="1"/>
  <c r="F280" i="1"/>
  <c r="F278" i="1"/>
  <c r="F279" i="1"/>
  <c r="F276" i="1"/>
  <c r="F277" i="1"/>
  <c r="F264" i="1"/>
  <c r="F266" i="1"/>
  <c r="F262" i="1"/>
  <c r="F260" i="1"/>
  <c r="F259" i="1"/>
  <c r="F258" i="1"/>
  <c r="F257" i="1"/>
  <c r="F256" i="1"/>
  <c r="F254" i="1"/>
  <c r="F255" i="1"/>
  <c r="F253" i="1"/>
  <c r="F252" i="1"/>
  <c r="F250" i="1"/>
  <c r="F249" i="1"/>
  <c r="F245" i="1"/>
  <c r="F242" i="1"/>
  <c r="F241" i="1"/>
  <c r="F240" i="1"/>
  <c r="F235" i="1"/>
  <c r="F234" i="1"/>
  <c r="F232" i="1"/>
  <c r="F231" i="1"/>
  <c r="F230" i="1"/>
  <c r="F229" i="1"/>
  <c r="F228" i="1"/>
  <c r="F227" i="1"/>
  <c r="F225" i="1"/>
  <c r="F224" i="1"/>
  <c r="F226" i="1"/>
  <c r="F223" i="1"/>
  <c r="F222" i="1"/>
  <c r="F221" i="1"/>
  <c r="F205" i="1"/>
  <c r="F204" i="1"/>
  <c r="F200" i="1"/>
  <c r="F201" i="1"/>
  <c r="F202" i="1"/>
  <c r="F198" i="1"/>
  <c r="F197" i="1"/>
  <c r="F196" i="1"/>
  <c r="F195" i="1"/>
  <c r="F194" i="1"/>
  <c r="F193" i="1"/>
  <c r="F192" i="1"/>
  <c r="F191" i="1"/>
  <c r="F190" i="1"/>
  <c r="F188" i="1"/>
  <c r="F187" i="1"/>
  <c r="F185" i="1"/>
  <c r="F184" i="1"/>
  <c r="F183" i="1"/>
  <c r="F182" i="1"/>
  <c r="F181" i="1"/>
  <c r="F180" i="1"/>
  <c r="F178" i="1"/>
  <c r="F179" i="1"/>
  <c r="F177" i="1"/>
  <c r="F176" i="1"/>
  <c r="F174" i="1"/>
  <c r="F173" i="1"/>
  <c r="F172" i="1"/>
  <c r="F171" i="1"/>
  <c r="F170" i="1"/>
  <c r="F169" i="1"/>
  <c r="F168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1" i="1"/>
  <c r="F150" i="1"/>
  <c r="F149" i="1"/>
  <c r="F148" i="1"/>
  <c r="F146" i="1"/>
  <c r="F147" i="1"/>
  <c r="F144" i="1"/>
  <c r="F143" i="1"/>
  <c r="F141" i="1"/>
  <c r="F140" i="1"/>
  <c r="F137" i="1"/>
  <c r="F136" i="1"/>
  <c r="F135" i="1"/>
  <c r="F134" i="1"/>
  <c r="F130" i="1"/>
  <c r="F128" i="1"/>
  <c r="F127" i="1"/>
  <c r="F126" i="1"/>
  <c r="F125" i="1"/>
  <c r="F123" i="1"/>
  <c r="F122" i="1"/>
  <c r="F121" i="1"/>
  <c r="F119" i="1"/>
  <c r="F118" i="1"/>
  <c r="F114" i="1"/>
  <c r="F112" i="1"/>
  <c r="F109" i="1"/>
  <c r="F108" i="1"/>
  <c r="F107" i="1"/>
  <c r="F106" i="1"/>
  <c r="F105" i="1"/>
  <c r="F104" i="1"/>
  <c r="F103" i="1"/>
  <c r="F102" i="1"/>
  <c r="F101" i="1"/>
  <c r="F100" i="1"/>
  <c r="F99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95" i="1"/>
  <c r="F94" i="1"/>
  <c r="F91" i="1"/>
  <c r="F93" i="1"/>
  <c r="F88" i="1"/>
  <c r="F92" i="1"/>
  <c r="F90" i="1"/>
  <c r="F89" i="1"/>
  <c r="F87" i="1"/>
  <c r="F86" i="1"/>
  <c r="F85" i="1"/>
  <c r="F83" i="1"/>
  <c r="F433" i="1" l="1"/>
  <c r="F475" i="1" s="1"/>
</calcChain>
</file>

<file path=xl/sharedStrings.xml><?xml version="1.0" encoding="utf-8"?>
<sst xmlns="http://schemas.openxmlformats.org/spreadsheetml/2006/main" count="488" uniqueCount="486">
  <si>
    <t>Customer</t>
  </si>
  <si>
    <t>Address</t>
  </si>
  <si>
    <t>City, St, Zip</t>
  </si>
  <si>
    <t>Phone #</t>
  </si>
  <si>
    <t>Ship Date</t>
  </si>
  <si>
    <t>Cust. #</t>
  </si>
  <si>
    <t>Terms</t>
  </si>
  <si>
    <t>PO #</t>
  </si>
  <si>
    <t>Broker</t>
  </si>
  <si>
    <t>Contact</t>
  </si>
  <si>
    <t>QTY</t>
  </si>
  <si>
    <t xml:space="preserve">ITEM </t>
  </si>
  <si>
    <t>DESCRIPTION</t>
  </si>
  <si>
    <t>PRICE PER</t>
  </si>
  <si>
    <t>PRICE</t>
  </si>
  <si>
    <t>EXT.</t>
  </si>
  <si>
    <t>ORD.</t>
  </si>
  <si>
    <t>#</t>
  </si>
  <si>
    <t>UNIT/LB</t>
  </si>
  <si>
    <t>PER CS</t>
  </si>
  <si>
    <t>JELLY BELLY ASSORTED FLAVORS 10 LB BULK</t>
  </si>
  <si>
    <t>49 Assorted Flavors</t>
  </si>
  <si>
    <t>Smoothie Blend</t>
  </si>
  <si>
    <t>Soda Pop Shoppe®</t>
  </si>
  <si>
    <t xml:space="preserve">Kids Mix </t>
  </si>
  <si>
    <t>Sunkist® Citrus Mix</t>
  </si>
  <si>
    <t>Cold Stone Ice Cream Parlor Mix®</t>
  </si>
  <si>
    <t>Cocktail Classics®</t>
  </si>
  <si>
    <t>Berry Blue</t>
  </si>
  <si>
    <t>Blueberry</t>
  </si>
  <si>
    <t>Bubble Gum</t>
  </si>
  <si>
    <t>Buttered Popcorn</t>
  </si>
  <si>
    <t>Cantaloupe</t>
  </si>
  <si>
    <t>Cappuccino</t>
  </si>
  <si>
    <t>Caramel Corn</t>
  </si>
  <si>
    <t>Chocolate Pudding</t>
  </si>
  <si>
    <t>Cinnamon</t>
  </si>
  <si>
    <t>Coconut</t>
  </si>
  <si>
    <t xml:space="preserve">Cold Stone Birthday Cake Remix™   </t>
  </si>
  <si>
    <t>Cotton Candy</t>
  </si>
  <si>
    <t>A&amp;W® Cream Soda</t>
  </si>
  <si>
    <t>Crushed Pineapple</t>
  </si>
  <si>
    <t>Dr Pepper®</t>
  </si>
  <si>
    <t>French Vanilla</t>
  </si>
  <si>
    <t xml:space="preserve">Grape Crush®   </t>
  </si>
  <si>
    <t>Green Apple</t>
  </si>
  <si>
    <t>Island Punch</t>
  </si>
  <si>
    <t>Juicy Pear</t>
  </si>
  <si>
    <t>Kiwi</t>
  </si>
  <si>
    <t>Sunkist® Lemon</t>
  </si>
  <si>
    <t>Lemon Drop</t>
  </si>
  <si>
    <t>Lemon Lime</t>
  </si>
  <si>
    <t>Licorice</t>
  </si>
  <si>
    <t>Sunkist® Lime</t>
  </si>
  <si>
    <t>Mango</t>
  </si>
  <si>
    <t>Margarita</t>
  </si>
  <si>
    <t>Mixed Berry Smoothie</t>
  </si>
  <si>
    <t>Sunkist® Orange</t>
  </si>
  <si>
    <t xml:space="preserve">Orange Crush®   </t>
  </si>
  <si>
    <t>Orange Sherbet</t>
  </si>
  <si>
    <t>Peach</t>
  </si>
  <si>
    <t>Piña Colada</t>
  </si>
  <si>
    <t>Sunkist® Pink Grapefruit</t>
  </si>
  <si>
    <t>Plum</t>
  </si>
  <si>
    <t>Pomegranate</t>
  </si>
  <si>
    <t>Raspberry</t>
  </si>
  <si>
    <t>Red Apple</t>
  </si>
  <si>
    <t>A&amp;W®  Root Beer</t>
  </si>
  <si>
    <t xml:space="preserve">7UP®   </t>
  </si>
  <si>
    <t>Sizzling Cinnamon</t>
  </si>
  <si>
    <t>Sour Cherry</t>
  </si>
  <si>
    <t>Strawberry Cheesecake</t>
  </si>
  <si>
    <t>Strawberry Daiquiri</t>
  </si>
  <si>
    <t>Strawberry Jam</t>
  </si>
  <si>
    <t>Sunkist® Tangerine</t>
  </si>
  <si>
    <t>Toasted Marshmallow</t>
  </si>
  <si>
    <t>Top Banana</t>
  </si>
  <si>
    <t>Tutti-Fruitti</t>
  </si>
  <si>
    <t>Very Cherry</t>
  </si>
  <si>
    <t>Watermelon</t>
  </si>
  <si>
    <t>Wild Blackberry</t>
  </si>
  <si>
    <t>Jewel Collection</t>
  </si>
  <si>
    <t>TWISTS &amp; PYRAMID BAGS</t>
  </si>
  <si>
    <t>Champagne Bubbles®</t>
  </si>
  <si>
    <t>Cherry Sours</t>
  </si>
  <si>
    <t>Chocolate Dutch Mints® - Assorted</t>
  </si>
  <si>
    <t>Fruit Sours</t>
  </si>
  <si>
    <t>Gummi Bears</t>
  </si>
  <si>
    <t>Jelly Belly Fish Chewy Candy - Assorted</t>
  </si>
  <si>
    <t>Jordan Almonds - Assorted</t>
  </si>
  <si>
    <t>Licorice Bridge Mix</t>
  </si>
  <si>
    <t>Raspberries &amp; Blackberries</t>
  </si>
  <si>
    <t>Strawberries &amp; Blueberries</t>
  </si>
  <si>
    <t>Unbearably HOT Cinnamon Bears®</t>
  </si>
  <si>
    <t>JELLY BELLY SMALL BOXES</t>
  </si>
  <si>
    <t>TINS &amp; CANS</t>
  </si>
  <si>
    <t>ZMD239</t>
  </si>
  <si>
    <t>DISPLAYS</t>
  </si>
  <si>
    <t>DISPLAY ACCESSORIES</t>
  </si>
  <si>
    <t>6-Drawer Compact Plexiglas Unit</t>
  </si>
  <si>
    <t>STORE DÉCOR</t>
  </si>
  <si>
    <t>Jelly Belly Apron</t>
  </si>
  <si>
    <t>Mr. Jelly Belly Inflatable</t>
  </si>
  <si>
    <t>88263</t>
  </si>
  <si>
    <t>Jelly Belly 15" 3-D Hanging Bean - Red (Very Cherry)</t>
  </si>
  <si>
    <t>Jelly Belly 15" 3-D Hanging Bean - Blue (Blueberry)</t>
  </si>
  <si>
    <t>Jelly Belly 15" 3-D Hanging Bean - Green (Green Apple)</t>
  </si>
  <si>
    <t>Jelly Belly 15" 3-D Hanging Bean - Orange (Sunkist® Orange)</t>
  </si>
  <si>
    <t>Jelly Belly 15" 3-D Hanging Bean - Pink (Cotton Candy)</t>
  </si>
  <si>
    <t>Jelly Belly 15" 3-D Hanging Bean - Black (Licorice)</t>
  </si>
  <si>
    <t>Jelly Belly 15" 3-D Hanging Bean - Yellow (Sunkist® Lemon)</t>
  </si>
  <si>
    <t>POINT OF SALE MATERIALS</t>
  </si>
  <si>
    <t>ZMD120</t>
  </si>
  <si>
    <t>ZMD118</t>
  </si>
  <si>
    <t>LA2394</t>
  </si>
  <si>
    <t>LA2395</t>
  </si>
  <si>
    <t>ZMD130</t>
  </si>
  <si>
    <t>ZMD122</t>
  </si>
  <si>
    <t>ZMD478</t>
  </si>
  <si>
    <t>ZMD477</t>
  </si>
  <si>
    <t>ZMD479</t>
  </si>
  <si>
    <t>ZMD127</t>
  </si>
  <si>
    <t>PS0610</t>
  </si>
  <si>
    <t>PS2240</t>
  </si>
  <si>
    <t>PS0260</t>
  </si>
  <si>
    <t>Plexiglas Menu Holder</t>
  </si>
  <si>
    <t>ZMD131</t>
  </si>
  <si>
    <t>ZMD497</t>
  </si>
  <si>
    <t>ZMD498</t>
  </si>
  <si>
    <t>PS3091</t>
  </si>
  <si>
    <t>BEANBOOZLED® JELLY BEANS</t>
  </si>
  <si>
    <t>Krispy Kreme</t>
  </si>
  <si>
    <t>PS3136</t>
  </si>
  <si>
    <t>Sours Mix</t>
  </si>
  <si>
    <t>Fruit Bowl Flavors</t>
  </si>
  <si>
    <t>Tropical Mix</t>
  </si>
  <si>
    <t xml:space="preserve">Snapple™ Mix </t>
  </si>
  <si>
    <t xml:space="preserve">Champagne Beans     </t>
  </si>
  <si>
    <t xml:space="preserve">Sunkist® Fruit Gems® (wrapped) </t>
  </si>
  <si>
    <t>Jelly Belly Logo Light Sign</t>
  </si>
  <si>
    <t>1AC1129</t>
  </si>
  <si>
    <t>8 Bars &amp; 24 Pegs (use with 88178)</t>
  </si>
  <si>
    <t>1AC1130</t>
  </si>
  <si>
    <t>2 Shelves (per packaged item)  (use with 88178)</t>
  </si>
  <si>
    <t>JELLY BELLY SINGLE FLAVORS - BULK</t>
  </si>
  <si>
    <t xml:space="preserve">Lemon Meringue Pie   </t>
  </si>
  <si>
    <t xml:space="preserve">S'mores   </t>
  </si>
  <si>
    <t xml:space="preserve">Jelly Belly Beans 20-Flavor Twist </t>
  </si>
  <si>
    <t>CONFECTIONS - BULK</t>
  </si>
  <si>
    <t xml:space="preserve">JELLY BELLY BAGS </t>
  </si>
  <si>
    <t>CONFECTIONS BAGS</t>
  </si>
  <si>
    <r>
      <t>HARRY POTTER</t>
    </r>
    <r>
      <rPr>
        <b/>
        <sz val="11"/>
        <rFont val="Calibri"/>
        <family val="2"/>
      </rPr>
      <t>™</t>
    </r>
  </si>
  <si>
    <t>Gift BAGS</t>
  </si>
  <si>
    <t/>
  </si>
  <si>
    <t>Gift BOXES</t>
  </si>
  <si>
    <t>NOVELTY ITEMS</t>
  </si>
  <si>
    <t xml:space="preserve">12 ct Gift Bag Clip Strip  </t>
  </si>
  <si>
    <t>SUGAR-FREE BULK / PACKAGED</t>
  </si>
  <si>
    <t xml:space="preserve">SPORT BEANS® </t>
  </si>
  <si>
    <t>Sport Beans Countertop Spin Rack</t>
  </si>
  <si>
    <t xml:space="preserve">Sport Beans Floor Display </t>
  </si>
  <si>
    <t>Jelly Belly Countertop Spin Rack</t>
  </si>
  <si>
    <t>88145-R</t>
  </si>
  <si>
    <t xml:space="preserve">Jelly Belly 4' Free Standing Combo Display </t>
  </si>
  <si>
    <t>88146-R</t>
  </si>
  <si>
    <t xml:space="preserve">Jelly Belly 4' Free Standing Bulk Display  </t>
  </si>
  <si>
    <r>
      <t xml:space="preserve">Silhouette Gift Bag Countertop Display </t>
    </r>
    <r>
      <rPr>
        <b/>
        <sz val="11"/>
        <rFont val="Arial"/>
        <family val="2"/>
      </rPr>
      <t>*while supplies last</t>
    </r>
    <r>
      <rPr>
        <sz val="11"/>
        <rFont val="Arial"/>
        <family val="2"/>
      </rPr>
      <t xml:space="preserve"> </t>
    </r>
  </si>
  <si>
    <t>Jelly Belly Hutch Junior</t>
  </si>
  <si>
    <t xml:space="preserve">Jelly Belly Curve Rack - All Peg </t>
  </si>
  <si>
    <t>Jelly Belly Gravity Bins (use with 88178) 4 bins per case</t>
  </si>
  <si>
    <t>Jelly Belly Gravity Bins Shelf (use with 88178) 1 shelf per case</t>
  </si>
  <si>
    <t>Jelly Belly Dump Bin</t>
  </si>
  <si>
    <t>Jelly Belly Caddy Rack</t>
  </si>
  <si>
    <t xml:space="preserve">Jelly Belly Ripple Rack </t>
  </si>
  <si>
    <t>Lollipop Countertop Displayᶥ (free w/ 2 case pops purchase)</t>
  </si>
  <si>
    <t>Lollipop Floor Displayᶥ (free w/ 4 case pops purchase)</t>
  </si>
  <si>
    <t>One Gallon Candy Jars</t>
  </si>
  <si>
    <t xml:space="preserve">Candy Scoop </t>
  </si>
  <si>
    <t xml:space="preserve">Jelly Belly Bean Grabber </t>
  </si>
  <si>
    <t xml:space="preserve">Jelly Belly 12" Clock (Modern)                  </t>
  </si>
  <si>
    <t xml:space="preserve">Jelly Belly Counter Mat </t>
  </si>
  <si>
    <t xml:space="preserve">Jelly Belly Stylized Logo Stickers (sheet of 36 - one size) </t>
  </si>
  <si>
    <t>Jelly Belly Stylized Logo Stickers (sheet of 56 - various sizes)*</t>
  </si>
  <si>
    <t xml:space="preserve">3.31" Jelly Belly Ingredient Labels for Gravity Bins </t>
  </si>
  <si>
    <t xml:space="preserve">3.31" Confections Ingredient Labels for Gravity Bins </t>
  </si>
  <si>
    <t>LA2348</t>
  </si>
  <si>
    <t xml:space="preserve">7" Jelly Belly Ingredient Labels for Scoop Bins </t>
  </si>
  <si>
    <t>LA2349</t>
  </si>
  <si>
    <t xml:space="preserve">7" Confections Ingredient Labels for Scoop Bins </t>
  </si>
  <si>
    <t xml:space="preserve">Jelly Belly Nutrition Facts Booklet </t>
  </si>
  <si>
    <t xml:space="preserve">Confections Nutrition Facts Booklet </t>
  </si>
  <si>
    <t>BeanBoozled® Static Cling (6" X 6")</t>
  </si>
  <si>
    <t xml:space="preserve">BeanBoozled® Poster (18" x 24")    </t>
  </si>
  <si>
    <t xml:space="preserve">BeanBoozled® Stickers (2.5" diameter, 150/roll)  </t>
  </si>
  <si>
    <r>
      <t>Jelly Belly Bean Art Poster - Batman</t>
    </r>
    <r>
      <rPr>
        <sz val="11"/>
        <rFont val="Calibri"/>
        <family val="2"/>
      </rPr>
      <t>™ (18" x 24")</t>
    </r>
  </si>
  <si>
    <r>
      <t>Jelly Belly Bean Art Poster - Superman</t>
    </r>
    <r>
      <rPr>
        <sz val="11"/>
        <rFont val="Calibri"/>
        <family val="2"/>
      </rPr>
      <t>™ (18" x 24")</t>
    </r>
  </si>
  <si>
    <t xml:space="preserve">Jelly Belly Bean Art Poster - Mona Lisa (18" x 24") </t>
  </si>
  <si>
    <t xml:space="preserve">Jelly Belly Bean Art Poster - Starry Night (24" x 18") </t>
  </si>
  <si>
    <t xml:space="preserve">Jelly Belly Bean Art Poster - We Can Do It (18" x 24") </t>
  </si>
  <si>
    <t>Jelly Belly 3D Bean Decals (8/sheet)</t>
  </si>
  <si>
    <t xml:space="preserve">Jelly Belly Static Cling (large) </t>
  </si>
  <si>
    <t xml:space="preserve">Jelly Belly Two-Way Window Decal (small) </t>
  </si>
  <si>
    <t>PS3094</t>
  </si>
  <si>
    <t xml:space="preserve">Jelly Belly Logo Decal </t>
  </si>
  <si>
    <t xml:space="preserve">Jelly Belly Zip Tear-off Bag Holder Adapter Plate </t>
  </si>
  <si>
    <t>Jelly Belly Menu</t>
  </si>
  <si>
    <t>4/80 .35 oz bags Jelly Belly Assorted Flavors Change Maker</t>
  </si>
  <si>
    <t xml:space="preserve">300/ .35 oz bags Jelly Belly Assorted Flavors </t>
  </si>
  <si>
    <t xml:space="preserve">30/ 1 oz Jelly Belly Buttered Popcorn        </t>
  </si>
  <si>
    <t>24/ 1 oz bags Jelly Belly "It's A Boy" w/ Jewel Berry Blue</t>
  </si>
  <si>
    <t>24/ 1 oz bags Jelly Belly "It's A Girl" w/ Jewel Bubble Gum</t>
  </si>
  <si>
    <t>30/ 1 oz bags Jelly Belly Assorted</t>
  </si>
  <si>
    <t xml:space="preserve">30/ 1 oz bags Jelly Belly Sours </t>
  </si>
  <si>
    <t>30/ 1 oz bags Jelly Belly "Happy Birthday" Assorted Flavors</t>
  </si>
  <si>
    <t>30/ 1 oz bags Jelly Belly "Thank You" Assorted Flavors</t>
  </si>
  <si>
    <t>12/ 3.5 oz Jelly Belly 20 Flavors</t>
  </si>
  <si>
    <t xml:space="preserve">12/ 3.5 oz Jelly Belly All American Mix </t>
  </si>
  <si>
    <t xml:space="preserve">12/ 3.5 oz Jelly Belly Bubble Gum </t>
  </si>
  <si>
    <t xml:space="preserve">12/ 3.5 oz Jelly Belly Buttered Popcorn </t>
  </si>
  <si>
    <t>12/ 3.5 oz Jelly Belly Camo Beans</t>
  </si>
  <si>
    <t xml:space="preserve">12/ 3.5 oz Jelly Belly Cocktail Classics® </t>
  </si>
  <si>
    <t>12/ 3.1 oz Jelly Belly Cold Stone Ice Cream Parlor Mix®</t>
  </si>
  <si>
    <t>12/ 3.5 oz Jelly Belly Cotton Candy</t>
  </si>
  <si>
    <t>12/ 3.5 oz Jelly Belly Dr Pepper®</t>
  </si>
  <si>
    <t>12/ 3.5 oz Jelly Belly Fruit Bowl</t>
  </si>
  <si>
    <t xml:space="preserve">12/ 3.5 oz Jelly Belly Juicy Pear </t>
  </si>
  <si>
    <t xml:space="preserve">12/ 3.5 oz Jelly Belly Kids Mix </t>
  </si>
  <si>
    <t>12/ 2.8 oz Jelly Belly Krispy Kreme® Bag</t>
  </si>
  <si>
    <t xml:space="preserve">12/ 3.5 oz Jelly Belly Licorice </t>
  </si>
  <si>
    <r>
      <t>12</t>
    </r>
    <r>
      <rPr>
        <b/>
        <sz val="11"/>
        <rFont val="Arial"/>
        <family val="2"/>
      </rPr>
      <t xml:space="preserve">/ </t>
    </r>
    <r>
      <rPr>
        <sz val="11"/>
        <rFont val="Arial"/>
        <family val="2"/>
      </rPr>
      <t xml:space="preserve">3.1 oz Jelly Belly Pancakes &amp; Maple Syrup   </t>
    </r>
  </si>
  <si>
    <t>12/ 3.5 oz Jelly Belly Pink Camo Beans</t>
  </si>
  <si>
    <t>12/ 3.5 oz Jelly Belly Sizzling Cinnamon</t>
  </si>
  <si>
    <t xml:space="preserve">12/ 3.5 oz Jelly Belly Smoothie Blend </t>
  </si>
  <si>
    <t xml:space="preserve">12/ 3.1 oz Jelly Belly Snapple™ Mix </t>
  </si>
  <si>
    <t>12/ 3.5 oz Jelly Belly Soda Pop Shoppe®</t>
  </si>
  <si>
    <t>12/ 3.5 oz Jelly Belly Sours</t>
  </si>
  <si>
    <t xml:space="preserve">12/ 3.1 oz Jelly Belly Sunkist® Citrus Mix </t>
  </si>
  <si>
    <t>12/ 3.1 oz Jelly Belly Superfruit Mix</t>
  </si>
  <si>
    <t>12/ 3.5 oz Jelly Belly Tropical Mix</t>
  </si>
  <si>
    <t>12/ 3.5 oz Jelly Belly Very Cherry</t>
  </si>
  <si>
    <t>12/ 7 oz Jelly Belly 30 Flavors</t>
  </si>
  <si>
    <t>12/ 7 oz Jelly Belly Fruit Bowl</t>
  </si>
  <si>
    <t>12/ 7 oz Jelly Belly Kids Mix</t>
  </si>
  <si>
    <t>12/ 7 oz Jelly Belly Soda Pop Shoppe®</t>
  </si>
  <si>
    <t xml:space="preserve">12/ 6.5 oz Jelly Belly Sunkist® Citrus Mix </t>
  </si>
  <si>
    <t>12/ 7 oz Jelly Belly Tropical Mix</t>
  </si>
  <si>
    <t xml:space="preserve">12/ 9.8 oz Jelly Belly 40 Flavors Stand-up Pouch Bag </t>
  </si>
  <si>
    <t>6/ 9.8 oz Jelly Belly Sours Stand-up Pouch Bag</t>
  </si>
  <si>
    <t xml:space="preserve">6/ 9.8 oz Jelly Belly Kids Mix Stand-up Pouch Bag </t>
  </si>
  <si>
    <t>6/ 9.8 oz Jelly Belly Fruit Bowl Stand-up Pouch Bag</t>
  </si>
  <si>
    <t xml:space="preserve">12/ 2 lb Jelly Belly 49 Flavors Stand-up Pouch Bag </t>
  </si>
  <si>
    <t xml:space="preserve">6/ 1.31 lb Jelly Belly Assorted Pouch Bag                     </t>
  </si>
  <si>
    <t xml:space="preserve">12/ 2.9 oz Chocolate Dutch Mints® - Assorted </t>
  </si>
  <si>
    <r>
      <t xml:space="preserve">12/ 3 oz Gummi Bears </t>
    </r>
    <r>
      <rPr>
        <b/>
        <sz val="11"/>
        <rFont val="Arial"/>
        <family val="2"/>
      </rPr>
      <t xml:space="preserve"> </t>
    </r>
  </si>
  <si>
    <t>12/ 2.8 oz Jelly Bean Chocolate Dips® Very Cherry</t>
  </si>
  <si>
    <r>
      <t>12/ 2.8 oz Jelly Belly Fish Chewy Candy</t>
    </r>
    <r>
      <rPr>
        <b/>
        <sz val="11"/>
        <rFont val="Arial"/>
        <family val="2"/>
      </rPr>
      <t xml:space="preserve"> </t>
    </r>
  </si>
  <si>
    <r>
      <t xml:space="preserve">12/ 3 oz Licorice Bridge Mix </t>
    </r>
    <r>
      <rPr>
        <b/>
        <sz val="11"/>
        <rFont val="Arial"/>
        <family val="2"/>
      </rPr>
      <t xml:space="preserve"> </t>
    </r>
  </si>
  <si>
    <t xml:space="preserve">12/ 2.75 oz Raspberries &amp; Blackberries </t>
  </si>
  <si>
    <t>12/ 3.1 oz Sunkist® Fruit Gems®</t>
  </si>
  <si>
    <t xml:space="preserve">12/ 3 oz Unbearably HOT Cinnamon Bears®  </t>
  </si>
  <si>
    <t xml:space="preserve">6/ 10.5 oz Sunkist® Fruit Gems®                </t>
  </si>
  <si>
    <t>8/ 2 lb Sunkist® Wrapped Fruit Gems® Pouch Bag</t>
  </si>
  <si>
    <r>
      <t xml:space="preserve">2/24 1.2 oz Harry Potter™ Bertie Bott's Every Flavour Beans™ Flip Top Box   </t>
    </r>
    <r>
      <rPr>
        <b/>
        <sz val="11"/>
        <rFont val="Arial"/>
        <family val="2"/>
      </rPr>
      <t xml:space="preserve">  </t>
    </r>
  </si>
  <si>
    <t xml:space="preserve">12/ 2.1 oz bag Harry Potter™ Jelly Slugs         </t>
  </si>
  <si>
    <t xml:space="preserve">12/ 2.1 oz bag Harry Potter™ Magical Sweets       </t>
  </si>
  <si>
    <t xml:space="preserve">2/6 1.5 oz Harry Potter™ Chocolate Wand - Harry Potter       </t>
  </si>
  <si>
    <t xml:space="preserve">2/6 1.5 oz Harry Potter™ Chocolate Wand - Albus Dumbledore        </t>
  </si>
  <si>
    <t xml:space="preserve">2/6 1.5 oz Harry Potter™ Chocolate Wand - Hermione  </t>
  </si>
  <si>
    <t xml:space="preserve">24 .55 oz bag Harry Potter™ Chocolate Frogs      </t>
  </si>
  <si>
    <t xml:space="preserve">24/ .55 oz bag Harry Potter™ Chocolate Creatures               </t>
  </si>
  <si>
    <t xml:space="preserve">24/ 1.5oz Harry Potter™ Platform 9 3/4 Ticket Chocolate Bar </t>
  </si>
  <si>
    <t>12/ 1.9 oz BeanBoozled®</t>
  </si>
  <si>
    <t xml:space="preserve">2/24 1.6 oz BeanBoozled® Flip Top Box </t>
  </si>
  <si>
    <t>2/6 3.5 oz BeanBoozled® Dispenser</t>
  </si>
  <si>
    <t>8/ 3.36 oz BeanBoozled® Spinner Tin</t>
  </si>
  <si>
    <t xml:space="preserve">12/ 3.5 oz BeanBoozled® Spinner Gift Box    </t>
  </si>
  <si>
    <t xml:space="preserve">12/ 7.5 oz Jelly Belly Krispy Kreme® Bag         </t>
  </si>
  <si>
    <t>12/ 7.5 oz Jelly Belly Smoothie Blend</t>
  </si>
  <si>
    <t>12/ 7.5 oz Buttered Popcorn Jelly Belly Beans</t>
  </si>
  <si>
    <t xml:space="preserve">12/ 6 oz Jordan Almonds - Assorted  </t>
  </si>
  <si>
    <t xml:space="preserve">2/12 4.5 oz Jelly Belly Assorted Flavors Flip Top Box </t>
  </si>
  <si>
    <t xml:space="preserve">2/12 4.5 oz Jelly Belly Cocktail Classics® Flip Top Box </t>
  </si>
  <si>
    <t xml:space="preserve">2/12 4.5 oz Jelly Belly Kids Mix Flip Top Box </t>
  </si>
  <si>
    <t>2/12 4.5 oz Jelly Belly Sours Flip Top Box</t>
  </si>
  <si>
    <t xml:space="preserve">2/12 4.5 oz Jelly Belly Tropical Mix Flip Top Box </t>
  </si>
  <si>
    <t xml:space="preserve">12/ Sunkist® Fruit Gems® Gift Box - 14 oz </t>
  </si>
  <si>
    <t xml:space="preserve">12/ 5-Flavor Jelly Belly Krispy Kreme Gift Box® - 4.25 oz            </t>
  </si>
  <si>
    <t>12/ Jelly Belly Fabulous Five® Gift Box w/ 5 Favorite Mixes - 4.25 oz</t>
  </si>
  <si>
    <t>12/ 10-Flavor Jelly Belly Gift Box - 4.25 oz</t>
  </si>
  <si>
    <t>12/ 10-Flavor Jelly Belly Gift Box w/ Flag Sleeve - 4.25 oz</t>
  </si>
  <si>
    <t xml:space="preserve">10/20-Flavor Jelly Belly Gift Box - 8.5 oz </t>
  </si>
  <si>
    <t xml:space="preserve">5/ 40-Flavor Jelly Belly Gift Box - 17 oz </t>
  </si>
  <si>
    <t xml:space="preserve">5/ 40-Flavor Jelly Belly Gift Box w/ Flag Sleeve - 17 oz </t>
  </si>
  <si>
    <t>6/ 50-Flavor Jelly Belly Classic Gift Box - 21 oz</t>
  </si>
  <si>
    <t xml:space="preserve">6/ 20-Flavor Jelly Belly Clear Gift Box                    </t>
  </si>
  <si>
    <t xml:space="preserve">5/ 40-Flavor Jelly Belly Clear Gift Box                    </t>
  </si>
  <si>
    <t>6/ Jelly Belly Jumbo Box w/ 20 Flavors (75 bags) - 1.31 lb</t>
  </si>
  <si>
    <t>2/12 1.4 oz Jelly Belly Assorted BigBean® Dispenser</t>
  </si>
  <si>
    <t>2/24 1.5 oz Jelly Belly Draft Beer Bean Bottles</t>
  </si>
  <si>
    <t xml:space="preserve">2/24 1.5 oz Jelly Belly Soda Pop Shoppe® Bottles </t>
  </si>
  <si>
    <t xml:space="preserve">2/24 1.5 oz Jelly Belly Rosé Bottles </t>
  </si>
  <si>
    <t xml:space="preserve">24/ 1.75 oz Jelly Belly Buttered Popcorn Jelly Beans Box </t>
  </si>
  <si>
    <t xml:space="preserve">2/24 1.5 oz Jelly Belly Lollipops (Berry Blue,Tangerine, Green Apple)  </t>
  </si>
  <si>
    <t xml:space="preserve">2/24 1.5 oz Jelly Belly Lollipops (Bubble Gum, Grape, Very Cherry)  </t>
  </si>
  <si>
    <t xml:space="preserve">2/12 3 oz Gummi Pet Rat®  </t>
  </si>
  <si>
    <t>2/12 3 oz Gummi Pet Gator®</t>
  </si>
  <si>
    <t xml:space="preserve">2/12 1 oz Jelly Belly Krispy Kreme Tin             </t>
  </si>
  <si>
    <t xml:space="preserve">2/10 1.7 oz Jelly Belly Bean Tin with 20 Flavors   </t>
  </si>
  <si>
    <t xml:space="preserve">8/ 6.5 oz Jelly Belly Bean Tin with 20 Flavors  </t>
  </si>
  <si>
    <t>12/ Jelly Belly Clear Pail (empty)</t>
  </si>
  <si>
    <t xml:space="preserve">12/ 7 oz Jelly Belly 30 Flavors Clear Can   </t>
  </si>
  <si>
    <t xml:space="preserve">12/ 12 oz Jelly Belly 49 Flavors Clear Can    </t>
  </si>
  <si>
    <t>6/ 3 lb Jelly Belly 49 Flavors Clear Can</t>
  </si>
  <si>
    <t>12/ 1.75 oz Jelly Belly Draft Beer Beans Can Tin</t>
  </si>
  <si>
    <t xml:space="preserve">12/ Jelly Belly Mini Bean Bin with 3.5 oz Jelly Belly Beans </t>
  </si>
  <si>
    <t xml:space="preserve">6/ 5.6oz Jelly Belly Rosé Bottles  </t>
  </si>
  <si>
    <t>4/ Jelly Belly Mini Bean Machine with 3.25 oz Jelly Belly Beans</t>
  </si>
  <si>
    <t>6/ Jelly Belly Petite Bean Machine with 3.25 oz Jelly Belly Beans</t>
  </si>
  <si>
    <t xml:space="preserve">6/ My Favorites Dispenser with 1 oz Jelly Belly Beans  </t>
  </si>
  <si>
    <t>8/ Mr. Jelly Belly Plush (12 inches tall)</t>
  </si>
  <si>
    <t>1/ Jumbo Mr. Jelly Belly with Chef's Hat (38")</t>
  </si>
  <si>
    <t xml:space="preserve">12/ 2.8 oz bags Jelly Belly Sugar-Free Assorted Flavors   </t>
  </si>
  <si>
    <t xml:space="preserve">12/ 2.8 oz bags Jelly Belly Sugar-Free Sours </t>
  </si>
  <si>
    <t xml:space="preserve">24/ 1 oz bags Assorted Sport Beans® </t>
  </si>
  <si>
    <t xml:space="preserve">24/ 1 oz bags Lemon Lime Sport Beans® </t>
  </si>
  <si>
    <t xml:space="preserve">24/ 1 oz bags Orange Sport Beans® </t>
  </si>
  <si>
    <t xml:space="preserve">24/ 1 oz bags Fruit Punch Sport Beans® </t>
  </si>
  <si>
    <t xml:space="preserve">24/ 1 oz bags Berry Sport Beans® </t>
  </si>
  <si>
    <t>24/ 1 oz bags Extreme Sport Beans®  Cherry</t>
  </si>
  <si>
    <t>24/ 1 oz bags Extreme Sport Beans®  Watermelon</t>
  </si>
  <si>
    <t>24/ 1 oz bags Extreme Sport Beans®  Assorted</t>
  </si>
  <si>
    <t>1/ Sport Beans Static Cling</t>
  </si>
  <si>
    <t>3/ Jelly Belly Inflatable Hanging Beans</t>
  </si>
  <si>
    <t>3 Jelly Belly Plastic Wall Beans</t>
  </si>
  <si>
    <t>12/7 oz Jelly Belly Sours</t>
  </si>
  <si>
    <t>250/Jelly Belly Retail Shopping Bags (15"w x 16.5"h)</t>
  </si>
  <si>
    <t>Superfruit Mix</t>
  </si>
  <si>
    <t>Jelly Belly Sugar Free Asst Twist</t>
  </si>
  <si>
    <t>Original Gourmet Candy Corn</t>
  </si>
  <si>
    <t xml:space="preserve">Scottie Dogs Black Licorice </t>
  </si>
  <si>
    <t xml:space="preserve">Scottie Dogs Red Licorice </t>
  </si>
  <si>
    <t xml:space="preserve">Sour Pucker Up Lips  </t>
  </si>
  <si>
    <t xml:space="preserve">12/ 3.5 oz Jelly Belly Birthday Cake </t>
  </si>
  <si>
    <t xml:space="preserve">12/ 3.5 oz Jelly Belly Lemon Meringue  </t>
  </si>
  <si>
    <t xml:space="preserve">12/ 3.5 oz Jelly Belly Rose </t>
  </si>
  <si>
    <t xml:space="preserve">12/ 3.5 oz Jelly Belly 'Smores  </t>
  </si>
  <si>
    <t xml:space="preserve">12/ 3.5 oz Jelly Belly Unicorn Mix </t>
  </si>
  <si>
    <t xml:space="preserve">12/ 6.5 oz Jelly Belly Snapple®   </t>
  </si>
  <si>
    <t>PARTY PLANNER BAGS</t>
  </si>
  <si>
    <t xml:space="preserve">24/ 1 oz Original Gourmet Candy Corn       </t>
  </si>
  <si>
    <r>
      <t xml:space="preserve">12/ 3 oz Original Gourmet Candy Corn </t>
    </r>
    <r>
      <rPr>
        <b/>
        <sz val="11"/>
        <rFont val="Arial"/>
        <family val="2"/>
      </rPr>
      <t xml:space="preserve"> </t>
    </r>
  </si>
  <si>
    <t xml:space="preserve">12/ 3.5 oz Jelly Belly Assorted Gummies    </t>
  </si>
  <si>
    <t xml:space="preserve">12/ 3.5 oz Jelly Belly Sour Gummies   </t>
  </si>
  <si>
    <t>12/ 2.75 oz Scottie Dogs Black Licorice</t>
  </si>
  <si>
    <t xml:space="preserve">12/ 2.75 oz Scottie Dogs Red Licorice </t>
  </si>
  <si>
    <t xml:space="preserve">12/ 7oz Assorted Gummies </t>
  </si>
  <si>
    <t xml:space="preserve">12/ 7oz Sour Gummies        </t>
  </si>
  <si>
    <t>12/ 14 oz Assorted Gummies    *NEW</t>
  </si>
  <si>
    <t>12/ 14 oz Sours  Gummies    *NEW</t>
  </si>
  <si>
    <r>
      <t>2/24 1.6 oz Fiery Five</t>
    </r>
    <r>
      <rPr>
        <sz val="11"/>
        <rFont val="Calibri"/>
        <family val="2"/>
      </rPr>
      <t>™</t>
    </r>
    <r>
      <rPr>
        <sz val="11"/>
        <rFont val="Arial"/>
        <family val="2"/>
      </rPr>
      <t xml:space="preserve"> BeanBoozled® Flip Top Box</t>
    </r>
  </si>
  <si>
    <r>
      <t>12/ 1.9 oz Fiery Five</t>
    </r>
    <r>
      <rPr>
        <sz val="11"/>
        <rFont val="Calibri"/>
        <family val="2"/>
      </rPr>
      <t>™</t>
    </r>
    <r>
      <rPr>
        <sz val="11"/>
        <rFont val="Arial"/>
        <family val="2"/>
      </rPr>
      <t xml:space="preserve"> BeanBoozled®  </t>
    </r>
  </si>
  <si>
    <r>
      <t>8/ 3.36 oz Fiery Five</t>
    </r>
    <r>
      <rPr>
        <sz val="11"/>
        <rFont val="Calibri"/>
        <family val="2"/>
      </rPr>
      <t>™</t>
    </r>
    <r>
      <rPr>
        <sz val="11"/>
        <rFont val="Arial"/>
        <family val="2"/>
      </rPr>
      <t xml:space="preserve"> BeanBoozled® Spinner Tin  </t>
    </r>
  </si>
  <si>
    <t>GOURMET MILK CHOCOLATE TRUFFLES</t>
  </si>
  <si>
    <t xml:space="preserve">12/ 3.6oz  Chocolate Very Cherry Truffle Gable Box  </t>
  </si>
  <si>
    <r>
      <t xml:space="preserve">2/24 1.5 oz Jelly Belly Champagne Bean Bottles </t>
    </r>
    <r>
      <rPr>
        <b/>
        <sz val="11"/>
        <rFont val="Arial"/>
        <family val="2"/>
      </rPr>
      <t/>
    </r>
  </si>
  <si>
    <t xml:space="preserve">12/ 5.5oz Berry Mix Mason Bag  </t>
  </si>
  <si>
    <t xml:space="preserve">12/ 5.5oz Blueberry Muffin Mason Bag  </t>
  </si>
  <si>
    <t xml:space="preserve">12/ 5.5oz Cherry Pie Mason Bag  </t>
  </si>
  <si>
    <t>PS3303</t>
  </si>
  <si>
    <t>BeanBoozled® Sixth Edition Spin Wheel Inserts  *NEW</t>
  </si>
  <si>
    <t>AC2032</t>
  </si>
  <si>
    <t>BeanBoozled® Fiery Five Spin Wheel Inserts  *NEW</t>
  </si>
  <si>
    <t>ZMD136</t>
  </si>
  <si>
    <t>BeanBoozled® Fiery Five Static Cling (6" X 6")</t>
  </si>
  <si>
    <t>ZMD117</t>
  </si>
  <si>
    <t xml:space="preserve">BeanBoozled® Fiery Five Stickers (2.5" diameter, 150/roll)  </t>
  </si>
  <si>
    <r>
      <t>12/  3.5 oz Fiery Five</t>
    </r>
    <r>
      <rPr>
        <sz val="11"/>
        <rFont val="Calibri"/>
        <family val="2"/>
      </rPr>
      <t>™</t>
    </r>
    <r>
      <rPr>
        <sz val="11"/>
        <rFont val="Arial"/>
        <family val="2"/>
      </rPr>
      <t xml:space="preserve"> BeanBoozled® Spinner Gift Box    </t>
    </r>
  </si>
  <si>
    <t>12/ 7.5 oz Jelly Belly Licorice  Beans</t>
  </si>
  <si>
    <t>3" Jelly Belly Curve Bulk Bin Labels (use with 88178 &amp; 1AC1070)</t>
  </si>
  <si>
    <t>3" Confections Static Cling Labels (use with 88178 &amp; 1AC1070)</t>
  </si>
  <si>
    <t>BeanBoozled® Spin Wheel (21"w X 30"h) 6th Ed &amp; Fiery Five inserts</t>
  </si>
  <si>
    <t xml:space="preserve">30/ 1 oz bags Jelly Belly Kids Mix </t>
  </si>
  <si>
    <t>24/ 1 oz bags Jelly Belly Dr Pepper®</t>
  </si>
  <si>
    <t>12/ 1.9 oz Harry Potter™ Bertie Bott's Every Flavour Beans™ Bag</t>
  </si>
  <si>
    <r>
      <t>2/12 1oz Harry Potter</t>
    </r>
    <r>
      <rPr>
        <sz val="11"/>
        <rFont val="Calibri"/>
        <family val="2"/>
      </rPr>
      <t xml:space="preserve">™ </t>
    </r>
    <r>
      <rPr>
        <sz val="11"/>
        <rFont val="Arial"/>
        <family val="2"/>
      </rPr>
      <t xml:space="preserve">Crest Tins  </t>
    </r>
  </si>
  <si>
    <t xml:space="preserve">2/24 1.75 oz Gummi Pet Dinosaur®  </t>
  </si>
  <si>
    <t xml:space="preserve">2/24 1.5 oz Gummi Pet Tarantula® </t>
  </si>
  <si>
    <t>Blue Raspberry</t>
  </si>
  <si>
    <t xml:space="preserve">Gin and Tonic  </t>
  </si>
  <si>
    <t xml:space="preserve">Mimosa </t>
  </si>
  <si>
    <t xml:space="preserve">Moscow Mule  </t>
  </si>
  <si>
    <r>
      <t>Cherry Lovers</t>
    </r>
    <r>
      <rPr>
        <sz val="11"/>
        <rFont val="Calibri"/>
        <family val="2"/>
      </rPr>
      <t>®</t>
    </r>
    <r>
      <rPr>
        <sz val="11"/>
        <rFont val="Arial"/>
        <family val="2"/>
      </rPr>
      <t xml:space="preserve"> Hearts   </t>
    </r>
  </si>
  <si>
    <r>
      <t>Cinnamon Lovers</t>
    </r>
    <r>
      <rPr>
        <sz val="11"/>
        <rFont val="Calibri"/>
        <family val="2"/>
      </rPr>
      <t xml:space="preserve">® Hearts   </t>
    </r>
  </si>
  <si>
    <t>Scottie Dogs Strawberry Licorice   *NEW</t>
  </si>
  <si>
    <t xml:space="preserve">24/ 1 oz Jelly Belly® Krispy Kreme Bag </t>
  </si>
  <si>
    <t>30/ 1 oz bags Jelly Belly Freedom Fighter Camo Beans</t>
  </si>
  <si>
    <t>12/ 3.5 oz Jelly Belly Freedom Fighter Camo Beans</t>
  </si>
  <si>
    <t xml:space="preserve">6/ 9.8 oz Jelly Belly Tropical Mix Stand-up Pouch Bag  </t>
  </si>
  <si>
    <t xml:space="preserve">6/ 1.25 lb Jelly Belly Berry Blue Party Planner Pouch Bag           </t>
  </si>
  <si>
    <t xml:space="preserve">6/ 1.25 lb Jelly Belly Blue Raspberry Party Planner Pouch Bag               </t>
  </si>
  <si>
    <t xml:space="preserve">6/ 1.25 lb Jelly Belly Blueberry Party Planner Pouch Bag  </t>
  </si>
  <si>
    <t xml:space="preserve">6/ 1.25 lb Jelly Belly Bubble Gum Party Planner Pouch Bag  </t>
  </si>
  <si>
    <t xml:space="preserve">6/ 1.25 lb Jelly Belly Coconut Party Planner Pouch Bag           </t>
  </si>
  <si>
    <t xml:space="preserve">6/ 1.25 lb Jelly Belly Cotton Candy Party Planner Pouch Bag             </t>
  </si>
  <si>
    <t xml:space="preserve">6/ 1.25 lb Jelly Belly Jewel Ginger Ale Party Planner Pouch Bag        </t>
  </si>
  <si>
    <t xml:space="preserve">6/ 1.25 lb Jelly Belly Kiwi Party Planner Pouch Bag           </t>
  </si>
  <si>
    <t xml:space="preserve">6/ 1.25 lb Jelly Belly Sunkist Lemon Party Planner Pouch Bag                    </t>
  </si>
  <si>
    <t xml:space="preserve">6/ 1.25 lb Jelly Belly Very Cherry Party Planner Pouch Bag          </t>
  </si>
  <si>
    <t xml:space="preserve">12/ 2.75 oz Jelly Belly Belly Buttons  </t>
  </si>
  <si>
    <t>12/ 2.75 oz Scottie Dogs Strawberry Licorice  *NEW</t>
  </si>
  <si>
    <t xml:space="preserve">24/ .29 oz Harry Potter™ Chocolate House Crests  </t>
  </si>
  <si>
    <t xml:space="preserve">12/ 1.6oz Harry Potter Golden Snitch GBL </t>
  </si>
  <si>
    <r>
      <t>10/  3.5 oz Fiery Five</t>
    </r>
    <r>
      <rPr>
        <sz val="11"/>
        <rFont val="Calibri"/>
        <family val="2"/>
      </rPr>
      <t>™</t>
    </r>
    <r>
      <rPr>
        <sz val="11"/>
        <rFont val="Arial"/>
        <family val="2"/>
      </rPr>
      <t xml:space="preserve"> BeanBoozled® Spinner Gift Box    </t>
    </r>
  </si>
  <si>
    <t xml:space="preserve">12/ 7.5 oz Jelly Belly 49 Flavors  </t>
  </si>
  <si>
    <t xml:space="preserve">12/ 7.5 oz Jelly Belly Cocktail Classics® </t>
  </si>
  <si>
    <t xml:space="preserve">12/ 7.5 oz Jelly Belly Fruit Bowl </t>
  </si>
  <si>
    <t xml:space="preserve">12/ 7.5 oz Jelly Belly Sours  </t>
  </si>
  <si>
    <t xml:space="preserve">12/ 7.5 oz Jelly Belly Tropical </t>
  </si>
  <si>
    <t xml:space="preserve">12/ 7.5 oz Jelly Belly Very Cherry </t>
  </si>
  <si>
    <t xml:space="preserve">12/ 6 oz Chocolate Dutch Mints®  </t>
  </si>
  <si>
    <t xml:space="preserve">12/ 7 oz Dark Chocolate Covered Very Cherry  </t>
  </si>
  <si>
    <t>12/ 6.75 oz Licorice Bridge Mix</t>
  </si>
  <si>
    <t xml:space="preserve">12/ 6 oz Raspberries &amp; Blackberries  </t>
  </si>
  <si>
    <t xml:space="preserve">2/24 1 oz  Jelly Belly Assorted Flip Top Box  </t>
  </si>
  <si>
    <t xml:space="preserve">12/ 5-Flavor Jelly Belly Clear Gift Box </t>
  </si>
  <si>
    <t xml:space="preserve">12/ 5-Flavor Jelly Belly Cocktail Classics® Gift Box - 4.25 oz </t>
  </si>
  <si>
    <t>6/ 49 Flavors Classic Glass Candy Jar with 14.5 oz Jelly Belly Beans *WSL*</t>
  </si>
  <si>
    <t>1AC1131</t>
  </si>
  <si>
    <t>1AC1132</t>
  </si>
  <si>
    <r>
      <rPr>
        <b/>
        <sz val="28"/>
        <rFont val="Arial"/>
        <family val="2"/>
      </rPr>
      <t>FREE SHIPPING!</t>
    </r>
    <r>
      <rPr>
        <sz val="11"/>
        <rFont val="Arial"/>
        <family val="2"/>
      </rPr>
      <t xml:space="preserve">   </t>
    </r>
    <r>
      <rPr>
        <b/>
        <sz val="16"/>
        <rFont val="Arial"/>
        <family val="2"/>
      </rPr>
      <t>On orders of $250 or more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>(excluding Alaska &amp; Hawaii)</t>
    </r>
  </si>
  <si>
    <t>Licorice Pastels</t>
  </si>
  <si>
    <t>24/1 oz Harry Potter™ Butterbeer™ Jelly Bean Bag   *NEW</t>
  </si>
  <si>
    <t xml:space="preserve">12/ 2.1 oz Harry Potter™ Butterbeer™ Chewy Candy bag   *NEW </t>
  </si>
  <si>
    <t xml:space="preserve">6/8 oz Harry Potter™ Butterbeer™ Chewy Candy Glass Mug  *NEW     </t>
  </si>
  <si>
    <t xml:space="preserve">2/12 1.5 oz Harry Potter™ Butterbeer™ Chewy Candy Barrel Tin  *NEW     </t>
  </si>
  <si>
    <t xml:space="preserve">24 1.87 oz Harry Potter™ Butterbeer™ Chocolate Bar   *NEW     </t>
  </si>
  <si>
    <t>10/8.25 oz Jelly Belly Sugar-Free Asst Pouch Bag</t>
  </si>
  <si>
    <t>24/4 oz Cherry Lovers bag</t>
  </si>
  <si>
    <t>24/4 oz Cinnamon Lovers bag</t>
  </si>
  <si>
    <t>12/ 7 oz Cherry Lovers</t>
  </si>
  <si>
    <t xml:space="preserve">12/ 7 oz Cinnamon Lovers </t>
  </si>
  <si>
    <t>12/ 6oz Black Licorice Scottie Dogs</t>
  </si>
  <si>
    <t>12/ 6 oz Strawberry Licorice Scottie Dogs</t>
  </si>
  <si>
    <t>6/ 12 oz Black Licorice Scottie Dogs</t>
  </si>
  <si>
    <t>Scottie Dogs / Cherry Lovers</t>
  </si>
  <si>
    <t xml:space="preserve">2/12 1.75 oz Mint Filled Chocolate </t>
  </si>
  <si>
    <t xml:space="preserve">2/12  1.75 oz Cherry Filled Chocolate  </t>
  </si>
  <si>
    <t>JELLY BELLY JEWEL COLLECTION - BULK   *while supplies last</t>
  </si>
  <si>
    <t>12/3.5 oz Jelly Belly A&amp;W Rootbeer</t>
  </si>
  <si>
    <r>
      <t>12/ 4oz Harry Potter</t>
    </r>
    <r>
      <rPr>
        <b/>
        <sz val="11"/>
        <rFont val="Calibri"/>
        <family val="2"/>
      </rPr>
      <t>™</t>
    </r>
    <r>
      <rPr>
        <b/>
        <sz val="11"/>
        <rFont val="Arial"/>
        <family val="2"/>
      </rPr>
      <t xml:space="preserve">  5 Flavor Clear Gift Box  *NEW</t>
    </r>
  </si>
  <si>
    <t xml:space="preserve">12/ 3.6oz Chocolate Mint Truffle Gable Box  </t>
  </si>
  <si>
    <t xml:space="preserve">12/ 3.6oz Chocolate Orange Truffle Gable Box  </t>
  </si>
  <si>
    <t xml:space="preserve">10/ 4.8oz Jelly Belly Chocolate Gift Box  </t>
  </si>
  <si>
    <t>6/ Jelly Belly Buttered Popcorn Cart Bean Machine  *NEW</t>
  </si>
  <si>
    <t>2/12  4oz Assorted Gummies *NEW</t>
  </si>
  <si>
    <t>2/12  4oz Sour Gummies *NEW</t>
  </si>
  <si>
    <t>12/3.5 oz Jelly Belly Boba Tea Jelly Bean Assorted Flavors</t>
  </si>
  <si>
    <t>12/ 5-Flavor Jelly Belly Boba Milk Tea Jelly Bean Gift Box - 4.25 oz  *NEW</t>
  </si>
  <si>
    <t>Boba Milk Tea Assorted Jelly Bean Mix  *NEW</t>
  </si>
  <si>
    <t>Jewel Berry Blue *while supplies last</t>
  </si>
  <si>
    <t>Jewel Blueberry *while supplies last</t>
  </si>
  <si>
    <t>Jewel Bubble Gum *while supplies last</t>
  </si>
  <si>
    <t>Jewel Cream Soda *while supplies last</t>
  </si>
  <si>
    <t>Jewel Ginger Ale *while supplies last</t>
  </si>
  <si>
    <t>Jewel Grape Soda *while supplies last</t>
  </si>
  <si>
    <t>Jewel Orange *while supplies last</t>
  </si>
  <si>
    <t>Jewel Sour Apple *while supplies last</t>
  </si>
  <si>
    <t>Jewel Sour Lemon *while supplies last</t>
  </si>
  <si>
    <t>Jewel Very Cherry *while supplies last</t>
  </si>
  <si>
    <r>
      <t>6/ 1 oz Harry Potter</t>
    </r>
    <r>
      <rPr>
        <b/>
        <sz val="11"/>
        <rFont val="Calibri"/>
        <family val="2"/>
      </rPr>
      <t>™</t>
    </r>
    <r>
      <rPr>
        <b/>
        <sz val="11"/>
        <rFont val="Arial"/>
        <family val="2"/>
      </rPr>
      <t xml:space="preserve">  House Points Counter Dispenser   *NEW</t>
    </r>
  </si>
  <si>
    <t>5lb/ Jelly Belly Sugar-Free 10-Flavor Assorted Twist</t>
  </si>
  <si>
    <t>6/ 9.8 oz Jelly Belly Buttered Popcorn Pouch Bag</t>
  </si>
  <si>
    <t>INNOVATIVE Gifts</t>
  </si>
  <si>
    <t>30/ 1 oz Jelly Belly Boba Milk Tea Jelly Bean Assorted Mix</t>
  </si>
  <si>
    <t>6/ Jelly Belly Lollipops Pouch Bag (Assorted-24 ct)</t>
  </si>
  <si>
    <t>8/ Jelly Belly Zip Tear-off Bags (125/wicket)</t>
  </si>
  <si>
    <t xml:space="preserve">Chocolate Dutch Mints® Twist - Assorted  </t>
  </si>
  <si>
    <t>Jelly Belly Belly Buttons</t>
  </si>
  <si>
    <t>JELLY BELLY ORDER FORM
Specialty Wholesale 
Effective May 1, 2023</t>
  </si>
  <si>
    <t>12/ 3.5 oz Jelly Belly Watermelon</t>
  </si>
  <si>
    <t>12/ 3.5 oz Jelly Belly Tutti Fruitti</t>
  </si>
  <si>
    <t>12/ 3.5 oz Jelly Belly Green Apple</t>
  </si>
  <si>
    <t>24/ .81oz Harry Potter  Gringotts Galleon Milk Choc Coin   "WSL"</t>
  </si>
  <si>
    <t xml:space="preserve">2/12 Jelly Belly Tiny Bean Machine 3 oz </t>
  </si>
  <si>
    <t>Jelly Belly Power Wing Fixture  ** Limited Quantities at N/C</t>
  </si>
  <si>
    <t>2/12  2.29 oz Jelly Belly Boba Milk Tea Mini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</si>
</sst>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_)"/>
    <numFmt numFmtId="165" formatCode="&quot;$&quot;#,##0.00"/>
    <numFmt numFmtId="166" formatCode="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u/>
      <sz val="12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3" fillId="0" borderId="0"/>
    <xf numFmtId="164" fontId="13" fillId="0" borderId="0"/>
  </cellStyleXfs>
  <cellXfs count="128">
    <xf numFmtId="0" fontId="0" fillId="0" borderId="0" xfId="0"/>
    <xf numFmtId="0" fontId="4" fillId="0" borderId="7" xfId="0" applyFont="1" applyFill="1" applyBorder="1" applyAlignment="1" applyProtection="1">
      <alignment horizontal="left"/>
      <protection locked="0"/>
    </xf>
    <xf numFmtId="0" fontId="2" fillId="0" borderId="22" xfId="0" quotePrefix="1" applyFont="1" applyFill="1" applyBorder="1" applyAlignment="1" applyProtection="1">
      <alignment horizontal="left"/>
    </xf>
    <xf numFmtId="0" fontId="2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12" fillId="0" borderId="22" xfId="0" quotePrefix="1" applyFont="1" applyFill="1" applyBorder="1" applyAlignment="1" applyProtection="1">
      <alignment horizontal="left"/>
      <protection locked="0"/>
    </xf>
    <xf numFmtId="0" fontId="2" fillId="0" borderId="22" xfId="0" quotePrefix="1" applyFont="1" applyFill="1" applyBorder="1" applyAlignment="1" applyProtection="1">
      <alignment horizontal="left"/>
      <protection locked="0"/>
    </xf>
    <xf numFmtId="49" fontId="2" fillId="0" borderId="22" xfId="0" quotePrefix="1" applyNumberFormat="1" applyFont="1" applyFill="1" applyBorder="1" applyAlignment="1" applyProtection="1">
      <alignment horizontal="left"/>
      <protection locked="0"/>
    </xf>
    <xf numFmtId="44" fontId="12" fillId="0" borderId="22" xfId="1" applyNumberFormat="1" applyFont="1" applyFill="1" applyBorder="1" applyAlignment="1" applyProtection="1">
      <alignment horizontal="left"/>
      <protection locked="0"/>
    </xf>
    <xf numFmtId="44" fontId="12" fillId="0" borderId="22" xfId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/>
    <xf numFmtId="0" fontId="9" fillId="0" borderId="0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horizontal="left"/>
    </xf>
    <xf numFmtId="44" fontId="9" fillId="0" borderId="9" xfId="0" applyNumberFormat="1" applyFont="1" applyFill="1" applyBorder="1" applyProtection="1">
      <protection locked="0"/>
    </xf>
    <xf numFmtId="0" fontId="9" fillId="0" borderId="9" xfId="0" applyFont="1" applyFill="1" applyBorder="1" applyProtection="1">
      <protection locked="0"/>
    </xf>
    <xf numFmtId="44" fontId="9" fillId="0" borderId="10" xfId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44" fontId="9" fillId="0" borderId="0" xfId="0" applyNumberFormat="1" applyFont="1" applyFill="1" applyBorder="1" applyProtection="1">
      <protection locked="0"/>
    </xf>
    <xf numFmtId="44" fontId="9" fillId="0" borderId="6" xfId="1" applyFont="1" applyFill="1" applyBorder="1" applyProtection="1">
      <protection locked="0"/>
    </xf>
    <xf numFmtId="14" fontId="4" fillId="0" borderId="5" xfId="0" applyNumberFormat="1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  <protection locked="0"/>
    </xf>
    <xf numFmtId="44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44" fontId="9" fillId="0" borderId="15" xfId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44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44" fontId="2" fillId="0" borderId="16" xfId="1" applyFont="1" applyFill="1" applyBorder="1" applyAlignment="1" applyProtection="1">
      <alignment horizontal="center"/>
    </xf>
    <xf numFmtId="49" fontId="12" fillId="0" borderId="3" xfId="0" applyNumberFormat="1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center"/>
    </xf>
    <xf numFmtId="44" fontId="12" fillId="0" borderId="18" xfId="1" applyNumberFormat="1" applyFont="1" applyFill="1" applyBorder="1" applyAlignment="1" applyProtection="1">
      <alignment horizontal="center"/>
    </xf>
    <xf numFmtId="44" fontId="12" fillId="0" borderId="17" xfId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/>
    </xf>
    <xf numFmtId="0" fontId="2" fillId="0" borderId="20" xfId="0" quotePrefix="1" applyFont="1" applyFill="1" applyBorder="1" applyAlignment="1" applyProtection="1">
      <alignment horizontal="center"/>
    </xf>
    <xf numFmtId="44" fontId="12" fillId="0" borderId="20" xfId="1" applyNumberFormat="1" applyFont="1" applyFill="1" applyBorder="1" applyAlignment="1" applyProtection="1">
      <alignment horizontal="center"/>
    </xf>
    <xf numFmtId="44" fontId="12" fillId="0" borderId="19" xfId="1" applyFont="1" applyFill="1" applyBorder="1" applyAlignment="1" applyProtection="1">
      <alignment horizontal="center"/>
    </xf>
    <xf numFmtId="44" fontId="2" fillId="0" borderId="19" xfId="1" applyFont="1" applyFill="1" applyBorder="1" applyProtection="1"/>
    <xf numFmtId="0" fontId="12" fillId="0" borderId="21" xfId="0" applyFont="1" applyFill="1" applyBorder="1" applyAlignment="1" applyProtection="1">
      <alignment horizontal="center"/>
      <protection locked="0"/>
    </xf>
    <xf numFmtId="0" fontId="2" fillId="0" borderId="20" xfId="0" quotePrefix="1" applyFont="1" applyFill="1" applyBorder="1" applyAlignment="1" applyProtection="1">
      <alignment horizontal="center"/>
      <protection locked="0"/>
    </xf>
    <xf numFmtId="44" fontId="12" fillId="0" borderId="20" xfId="1" applyNumberFormat="1" applyFont="1" applyFill="1" applyBorder="1" applyAlignment="1" applyProtection="1">
      <alignment horizontal="center"/>
      <protection locked="0"/>
    </xf>
    <xf numFmtId="44" fontId="12" fillId="0" borderId="19" xfId="1" applyFont="1" applyFill="1" applyBorder="1" applyAlignment="1" applyProtection="1">
      <alignment horizontal="center"/>
      <protection locked="0"/>
    </xf>
    <xf numFmtId="44" fontId="2" fillId="0" borderId="19" xfId="1" applyFont="1" applyFill="1" applyBorder="1" applyProtection="1">
      <protection locked="0"/>
    </xf>
    <xf numFmtId="44" fontId="2" fillId="0" borderId="0" xfId="1" applyNumberFormat="1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1" fontId="2" fillId="0" borderId="22" xfId="0" quotePrefix="1" applyNumberFormat="1" applyFont="1" applyFill="1" applyBorder="1" applyAlignment="1" applyProtection="1">
      <alignment horizontal="center"/>
      <protection locked="0"/>
    </xf>
    <xf numFmtId="1" fontId="12" fillId="0" borderId="22" xfId="0" quotePrefix="1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Fill="1" applyBorder="1" applyAlignment="1" applyProtection="1">
      <alignment horizontal="center"/>
      <protection locked="0"/>
    </xf>
    <xf numFmtId="1" fontId="4" fillId="0" borderId="7" xfId="0" applyNumberFormat="1" applyFont="1" applyFill="1" applyBorder="1" applyAlignment="1" applyProtection="1">
      <alignment horizontal="left"/>
    </xf>
    <xf numFmtId="1" fontId="4" fillId="0" borderId="11" xfId="0" applyNumberFormat="1" applyFont="1" applyFill="1" applyBorder="1" applyAlignment="1" applyProtection="1">
      <alignment horizontal="left"/>
    </xf>
    <xf numFmtId="1" fontId="10" fillId="0" borderId="5" xfId="0" applyNumberFormat="1" applyFont="1" applyFill="1" applyBorder="1" applyAlignment="1" applyProtection="1">
      <alignment horizontal="left" vertical="center"/>
    </xf>
    <xf numFmtId="1" fontId="12" fillId="0" borderId="17" xfId="0" applyNumberFormat="1" applyFont="1" applyFill="1" applyBorder="1" applyAlignment="1" applyProtection="1">
      <alignment horizontal="center"/>
    </xf>
    <xf numFmtId="1" fontId="12" fillId="0" borderId="19" xfId="0" applyNumberFormat="1" applyFont="1" applyFill="1" applyBorder="1" applyAlignment="1" applyProtection="1">
      <alignment horizontal="center"/>
    </xf>
    <xf numFmtId="1" fontId="2" fillId="0" borderId="20" xfId="0" applyNumberFormat="1" applyFont="1" applyFill="1" applyBorder="1" applyProtection="1"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1" fontId="12" fillId="0" borderId="24" xfId="0" quotePrefix="1" applyNumberFormat="1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2" fillId="0" borderId="25" xfId="0" quotePrefix="1" applyFont="1" applyFill="1" applyBorder="1" applyAlignment="1" applyProtection="1">
      <alignment horizontal="center"/>
    </xf>
    <xf numFmtId="44" fontId="12" fillId="0" borderId="25" xfId="1" applyNumberFormat="1" applyFont="1" applyFill="1" applyBorder="1" applyAlignment="1" applyProtection="1">
      <alignment horizontal="center"/>
    </xf>
    <xf numFmtId="44" fontId="12" fillId="0" borderId="25" xfId="1" applyFont="1" applyFill="1" applyBorder="1" applyAlignment="1" applyProtection="1">
      <alignment horizontal="center"/>
    </xf>
    <xf numFmtId="44" fontId="2" fillId="0" borderId="16" xfId="1" applyFont="1" applyFill="1" applyBorder="1" applyProtection="1"/>
    <xf numFmtId="0" fontId="2" fillId="0" borderId="14" xfId="0" quotePrefix="1" applyFont="1" applyFill="1" applyBorder="1" applyAlignment="1" applyProtection="1">
      <alignment horizontal="left"/>
    </xf>
    <xf numFmtId="0" fontId="12" fillId="0" borderId="14" xfId="0" quotePrefix="1" applyFont="1" applyFill="1" applyBorder="1" applyAlignment="1" applyProtection="1">
      <alignment horizontal="left"/>
    </xf>
    <xf numFmtId="44" fontId="2" fillId="0" borderId="14" xfId="1" applyNumberFormat="1" applyFont="1" applyFill="1" applyBorder="1" applyProtection="1"/>
    <xf numFmtId="44" fontId="2" fillId="0" borderId="14" xfId="1" applyFont="1" applyFill="1" applyBorder="1" applyProtection="1"/>
    <xf numFmtId="44" fontId="2" fillId="0" borderId="15" xfId="0" applyNumberFormat="1" applyFont="1" applyFill="1" applyBorder="1" applyProtection="1"/>
    <xf numFmtId="0" fontId="2" fillId="0" borderId="22" xfId="0" quotePrefix="1" applyFont="1" applyFill="1" applyBorder="1" applyAlignment="1">
      <alignment horizontal="left"/>
    </xf>
    <xf numFmtId="165" fontId="2" fillId="0" borderId="22" xfId="0" applyNumberFormat="1" applyFont="1" applyFill="1" applyBorder="1" applyProtection="1"/>
    <xf numFmtId="0" fontId="2" fillId="0" borderId="22" xfId="0" applyFont="1" applyFill="1" applyBorder="1" applyAlignment="1">
      <alignment horizontal="left"/>
    </xf>
    <xf numFmtId="0" fontId="2" fillId="0" borderId="22" xfId="0" quotePrefix="1" applyNumberFormat="1" applyFont="1" applyFill="1" applyBorder="1" applyAlignment="1">
      <alignment horizontal="left"/>
    </xf>
    <xf numFmtId="165" fontId="12" fillId="0" borderId="22" xfId="0" applyNumberFormat="1" applyFont="1" applyFill="1" applyBorder="1" applyProtection="1"/>
    <xf numFmtId="0" fontId="12" fillId="0" borderId="22" xfId="0" applyFont="1" applyFill="1" applyBorder="1" applyAlignment="1">
      <alignment horizontal="left"/>
    </xf>
    <xf numFmtId="165" fontId="2" fillId="0" borderId="15" xfId="0" applyNumberFormat="1" applyFont="1" applyFill="1" applyBorder="1" applyProtection="1"/>
    <xf numFmtId="0" fontId="12" fillId="0" borderId="22" xfId="0" quotePrefix="1" applyFont="1" applyFill="1" applyBorder="1" applyAlignment="1">
      <alignment horizontal="left"/>
    </xf>
    <xf numFmtId="165" fontId="2" fillId="0" borderId="22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left"/>
    </xf>
    <xf numFmtId="0" fontId="2" fillId="0" borderId="22" xfId="2" quotePrefix="1" applyNumberFormat="1" applyFont="1" applyFill="1" applyBorder="1" applyAlignment="1">
      <alignment horizontal="left"/>
    </xf>
    <xf numFmtId="165" fontId="12" fillId="0" borderId="22" xfId="0" applyNumberFormat="1" applyFont="1" applyFill="1" applyBorder="1" applyAlignment="1">
      <alignment horizontal="right"/>
    </xf>
    <xf numFmtId="0" fontId="12" fillId="0" borderId="22" xfId="0" quotePrefix="1" applyNumberFormat="1" applyFont="1" applyFill="1" applyBorder="1" applyAlignment="1">
      <alignment horizontal="left"/>
    </xf>
    <xf numFmtId="165" fontId="2" fillId="0" borderId="21" xfId="0" applyNumberFormat="1" applyFont="1" applyFill="1" applyBorder="1" applyProtection="1"/>
    <xf numFmtId="0" fontId="2" fillId="0" borderId="22" xfId="3" applyNumberFormat="1" applyFont="1" applyFill="1" applyBorder="1" applyAlignment="1">
      <alignment horizontal="left"/>
    </xf>
    <xf numFmtId="164" fontId="2" fillId="0" borderId="22" xfId="3" applyFont="1" applyFill="1" applyBorder="1"/>
    <xf numFmtId="166" fontId="2" fillId="0" borderId="22" xfId="0" quotePrefix="1" applyNumberFormat="1" applyFont="1" applyFill="1" applyBorder="1" applyAlignment="1">
      <alignment horizontal="left"/>
    </xf>
    <xf numFmtId="164" fontId="2" fillId="0" borderId="22" xfId="3" quotePrefix="1" applyFont="1" applyFill="1" applyBorder="1" applyAlignment="1">
      <alignment horizontal="left"/>
    </xf>
    <xf numFmtId="164" fontId="2" fillId="0" borderId="22" xfId="3" applyFont="1" applyFill="1" applyBorder="1" applyAlignment="1">
      <alignment horizontal="left"/>
    </xf>
    <xf numFmtId="164" fontId="12" fillId="0" borderId="22" xfId="3" applyFont="1" applyFill="1" applyBorder="1"/>
    <xf numFmtId="0" fontId="2" fillId="0" borderId="22" xfId="0" applyFont="1" applyFill="1" applyBorder="1"/>
    <xf numFmtId="49" fontId="2" fillId="0" borderId="22" xfId="0" applyNumberFormat="1" applyFont="1" applyFill="1" applyBorder="1"/>
    <xf numFmtId="0" fontId="16" fillId="0" borderId="22" xfId="0" applyFont="1" applyFill="1" applyBorder="1" applyAlignment="1">
      <alignment horizontal="left"/>
    </xf>
    <xf numFmtId="165" fontId="2" fillId="0" borderId="9" xfId="1" applyNumberFormat="1" applyFont="1" applyFill="1" applyBorder="1" applyAlignment="1" applyProtection="1"/>
    <xf numFmtId="165" fontId="2" fillId="0" borderId="22" xfId="1" applyNumberFormat="1" applyFont="1" applyFill="1" applyBorder="1" applyProtection="1"/>
    <xf numFmtId="0" fontId="12" fillId="0" borderId="22" xfId="0" applyFont="1" applyFill="1" applyBorder="1"/>
    <xf numFmtId="165" fontId="2" fillId="0" borderId="22" xfId="0" applyNumberFormat="1" applyFont="1" applyFill="1" applyBorder="1"/>
    <xf numFmtId="165" fontId="2" fillId="0" borderId="22" xfId="1" applyNumberFormat="1" applyFont="1" applyFill="1" applyBorder="1"/>
    <xf numFmtId="0" fontId="17" fillId="0" borderId="0" xfId="0" applyFont="1" applyFill="1"/>
    <xf numFmtId="165" fontId="2" fillId="0" borderId="16" xfId="0" applyNumberFormat="1" applyFont="1" applyFill="1" applyBorder="1" applyProtection="1"/>
    <xf numFmtId="49" fontId="2" fillId="0" borderId="22" xfId="0" quotePrefix="1" applyNumberFormat="1" applyFont="1" applyFill="1" applyBorder="1" applyAlignment="1">
      <alignment horizontal="left"/>
    </xf>
    <xf numFmtId="165" fontId="2" fillId="0" borderId="22" xfId="0" applyNumberFormat="1" applyFont="1" applyFill="1" applyBorder="1" applyProtection="1">
      <protection locked="0"/>
    </xf>
    <xf numFmtId="0" fontId="2" fillId="0" borderId="23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0" fontId="2" fillId="0" borderId="21" xfId="0" quotePrefix="1" applyFont="1" applyFill="1" applyBorder="1" applyAlignment="1">
      <alignment horizontal="left"/>
    </xf>
    <xf numFmtId="165" fontId="2" fillId="0" borderId="15" xfId="0" applyNumberFormat="1" applyFont="1" applyFill="1" applyBorder="1" applyAlignment="1"/>
    <xf numFmtId="49" fontId="2" fillId="0" borderId="22" xfId="0" applyNumberFormat="1" applyFont="1" applyFill="1" applyBorder="1" applyAlignment="1">
      <alignment horizontal="left"/>
    </xf>
    <xf numFmtId="165" fontId="2" fillId="0" borderId="22" xfId="1" applyNumberFormat="1" applyFont="1" applyFill="1" applyBorder="1" applyAlignment="1" applyProtection="1">
      <alignment horizontal="right"/>
    </xf>
    <xf numFmtId="164" fontId="2" fillId="0" borderId="22" xfId="2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/>
    </xf>
    <xf numFmtId="165" fontId="12" fillId="0" borderId="22" xfId="0" applyNumberFormat="1" applyFont="1" applyFill="1" applyBorder="1" applyAlignment="1" applyProtection="1">
      <alignment horizontal="right"/>
    </xf>
    <xf numFmtId="165" fontId="12" fillId="0" borderId="22" xfId="0" applyNumberFormat="1" applyFont="1" applyFill="1" applyBorder="1" applyProtection="1">
      <protection locked="0"/>
    </xf>
    <xf numFmtId="164" fontId="12" fillId="0" borderId="22" xfId="3" applyFont="1" applyFill="1" applyBorder="1" applyAlignment="1">
      <alignment horizontal="left"/>
    </xf>
    <xf numFmtId="164" fontId="18" fillId="0" borderId="22" xfId="3" applyFont="1" applyFill="1" applyBorder="1" applyAlignment="1">
      <alignment horizontal="left"/>
    </xf>
    <xf numFmtId="165" fontId="18" fillId="0" borderId="22" xfId="0" applyNumberFormat="1" applyFont="1" applyFill="1" applyBorder="1" applyProtection="1"/>
    <xf numFmtId="0" fontId="18" fillId="0" borderId="0" xfId="0" applyFont="1" applyFill="1" applyBorder="1" applyProtection="1">
      <protection locked="0"/>
    </xf>
    <xf numFmtId="0" fontId="18" fillId="0" borderId="22" xfId="0" applyFont="1" applyFill="1" applyBorder="1" applyAlignment="1">
      <alignment horizontal="left"/>
    </xf>
    <xf numFmtId="165" fontId="12" fillId="0" borderId="22" xfId="0" quotePrefix="1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top"/>
    </xf>
    <xf numFmtId="0" fontId="7" fillId="0" borderId="2" xfId="0" quotePrefix="1" applyFont="1" applyFill="1" applyBorder="1" applyAlignment="1" applyProtection="1">
      <alignment horizontal="center" wrapText="1"/>
    </xf>
    <xf numFmtId="0" fontId="7" fillId="0" borderId="3" xfId="0" quotePrefix="1" applyFont="1" applyFill="1" applyBorder="1" applyAlignment="1" applyProtection="1">
      <alignment horizontal="center" wrapText="1"/>
    </xf>
    <xf numFmtId="0" fontId="7" fillId="0" borderId="4" xfId="0" quotePrefix="1" applyFont="1" applyFill="1" applyBorder="1" applyAlignment="1" applyProtection="1">
      <alignment horizontal="center" wrapText="1"/>
    </xf>
    <xf numFmtId="0" fontId="7" fillId="0" borderId="5" xfId="0" quotePrefix="1" applyFont="1" applyFill="1" applyBorder="1" applyAlignment="1" applyProtection="1">
      <alignment horizontal="center" wrapText="1"/>
    </xf>
    <xf numFmtId="0" fontId="7" fillId="0" borderId="0" xfId="0" quotePrefix="1" applyFont="1" applyFill="1" applyBorder="1" applyAlignment="1" applyProtection="1">
      <alignment horizontal="center" wrapText="1"/>
    </xf>
    <xf numFmtId="0" fontId="7" fillId="0" borderId="6" xfId="0" quotePrefix="1" applyFont="1" applyFill="1" applyBorder="1" applyAlignment="1" applyProtection="1">
      <alignment horizontal="center" wrapText="1"/>
    </xf>
    <xf numFmtId="0" fontId="7" fillId="0" borderId="13" xfId="0" quotePrefix="1" applyFont="1" applyFill="1" applyBorder="1" applyAlignment="1" applyProtection="1">
      <alignment horizontal="center" wrapText="1"/>
    </xf>
    <xf numFmtId="0" fontId="7" fillId="0" borderId="14" xfId="0" quotePrefix="1" applyFont="1" applyFill="1" applyBorder="1" applyAlignment="1" applyProtection="1">
      <alignment horizontal="center" wrapText="1"/>
    </xf>
    <xf numFmtId="0" fontId="7" fillId="0" borderId="15" xfId="0" quotePrefix="1" applyFont="1" applyFill="1" applyBorder="1" applyAlignment="1" applyProtection="1">
      <alignment horizontal="center" wrapText="1"/>
    </xf>
  </cellXfs>
  <cellStyles count="4">
    <cellStyle name="Currency" xfId="1" builtinId="4"/>
    <cellStyle name="Normal" xfId="0" builtinId="0"/>
    <cellStyle name="Normal_PS11A46D" xfId="3"/>
    <cellStyle name="Normal_PS11A4P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76200</xdr:rowOff>
    </xdr:from>
    <xdr:to>
      <xdr:col>5</xdr:col>
      <xdr:colOff>193200</xdr:colOff>
      <xdr:row>3</xdr:row>
      <xdr:rowOff>279255</xdr:rowOff>
    </xdr:to>
    <xdr:pic>
      <xdr:nvPicPr>
        <xdr:cNvPr id="2" name="Picture 1" descr="JB Logo-B_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700" y="533400"/>
          <a:ext cx="1317150" cy="965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</xdr:row>
      <xdr:rowOff>76200</xdr:rowOff>
    </xdr:from>
    <xdr:to>
      <xdr:col>5</xdr:col>
      <xdr:colOff>193200</xdr:colOff>
      <xdr:row>3</xdr:row>
      <xdr:rowOff>279255</xdr:rowOff>
    </xdr:to>
    <xdr:pic>
      <xdr:nvPicPr>
        <xdr:cNvPr id="3" name="Picture 2" descr="JB Logo-B_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533400"/>
          <a:ext cx="1317150" cy="965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</xdr:row>
      <xdr:rowOff>76200</xdr:rowOff>
    </xdr:from>
    <xdr:to>
      <xdr:col>5</xdr:col>
      <xdr:colOff>193200</xdr:colOff>
      <xdr:row>3</xdr:row>
      <xdr:rowOff>279255</xdr:rowOff>
    </xdr:to>
    <xdr:pic>
      <xdr:nvPicPr>
        <xdr:cNvPr id="4" name="Picture 3" descr="JB Logo-B_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533400"/>
          <a:ext cx="1317150" cy="965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5"/>
  <sheetViews>
    <sheetView tabSelected="1" showRuler="0" view="pageBreakPreview" topLeftCell="A326" zoomScaleNormal="100" zoomScaleSheetLayoutView="100" workbookViewId="0">
      <selection activeCell="E343" sqref="E343"/>
    </sheetView>
  </sheetViews>
  <sheetFormatPr defaultColWidth="9.140625" defaultRowHeight="14.25" x14ac:dyDescent="0.2"/>
  <cols>
    <col min="1" max="1" width="7.42578125" style="56" customWidth="1"/>
    <col min="2" max="2" width="9.7109375" style="3" customWidth="1"/>
    <col min="3" max="3" width="83.28515625" style="3" customWidth="1"/>
    <col min="4" max="4" width="12.140625" style="45" customWidth="1"/>
    <col min="5" max="5" width="11.5703125" style="46" bestFit="1" customWidth="1"/>
    <col min="6" max="6" width="14.42578125" style="47" customWidth="1"/>
    <col min="7" max="16384" width="9.140625" style="3"/>
  </cols>
  <sheetData>
    <row r="1" spans="1:6" s="5" customFormat="1" ht="36" thickBot="1" x14ac:dyDescent="0.25">
      <c r="A1" s="118" t="s">
        <v>429</v>
      </c>
      <c r="B1" s="118"/>
      <c r="C1" s="118"/>
      <c r="D1" s="118"/>
      <c r="E1" s="118"/>
      <c r="F1" s="118"/>
    </row>
    <row r="2" spans="1:6" s="11" customFormat="1" ht="30" customHeight="1" x14ac:dyDescent="0.4">
      <c r="A2" s="119" t="s">
        <v>478</v>
      </c>
      <c r="B2" s="120"/>
      <c r="C2" s="120"/>
      <c r="D2" s="120"/>
      <c r="E2" s="120"/>
      <c r="F2" s="121"/>
    </row>
    <row r="3" spans="1:6" s="11" customFormat="1" ht="30" x14ac:dyDescent="0.4">
      <c r="A3" s="122"/>
      <c r="B3" s="123"/>
      <c r="C3" s="123"/>
      <c r="D3" s="123"/>
      <c r="E3" s="123"/>
      <c r="F3" s="124"/>
    </row>
    <row r="4" spans="1:6" s="11" customFormat="1" ht="30" x14ac:dyDescent="0.4">
      <c r="A4" s="125"/>
      <c r="B4" s="126"/>
      <c r="C4" s="126"/>
      <c r="D4" s="126"/>
      <c r="E4" s="126"/>
      <c r="F4" s="127"/>
    </row>
    <row r="5" spans="1:6" s="12" customFormat="1" ht="20.25" x14ac:dyDescent="0.3">
      <c r="A5" s="51" t="s">
        <v>0</v>
      </c>
      <c r="B5" s="13"/>
      <c r="C5" s="1"/>
      <c r="D5" s="14"/>
      <c r="E5" s="15"/>
      <c r="F5" s="16"/>
    </row>
    <row r="6" spans="1:6" s="12" customFormat="1" ht="20.25" x14ac:dyDescent="0.3">
      <c r="A6" s="51" t="s">
        <v>1</v>
      </c>
      <c r="B6" s="13"/>
      <c r="C6" s="1"/>
      <c r="D6" s="14"/>
      <c r="E6" s="15"/>
      <c r="F6" s="16"/>
    </row>
    <row r="7" spans="1:6" s="12" customFormat="1" ht="20.25" x14ac:dyDescent="0.3">
      <c r="A7" s="51" t="s">
        <v>2</v>
      </c>
      <c r="B7" s="13"/>
      <c r="C7" s="17"/>
      <c r="D7" s="18"/>
      <c r="F7" s="19"/>
    </row>
    <row r="8" spans="1:6" s="12" customFormat="1" ht="20.25" x14ac:dyDescent="0.3">
      <c r="A8" s="51" t="s">
        <v>3</v>
      </c>
      <c r="B8" s="13"/>
      <c r="C8" s="1"/>
      <c r="D8" s="14"/>
      <c r="E8" s="15"/>
      <c r="F8" s="16"/>
    </row>
    <row r="9" spans="1:6" s="12" customFormat="1" ht="20.25" x14ac:dyDescent="0.3">
      <c r="A9" s="51" t="s">
        <v>4</v>
      </c>
      <c r="B9" s="13"/>
      <c r="C9" s="20"/>
      <c r="D9" s="18"/>
      <c r="F9" s="19"/>
    </row>
    <row r="10" spans="1:6" s="12" customFormat="1" ht="20.25" x14ac:dyDescent="0.3">
      <c r="A10" s="51" t="s">
        <v>5</v>
      </c>
      <c r="B10" s="13"/>
      <c r="C10" s="1"/>
      <c r="D10" s="14"/>
      <c r="E10" s="15"/>
      <c r="F10" s="16"/>
    </row>
    <row r="11" spans="1:6" s="12" customFormat="1" ht="20.25" x14ac:dyDescent="0.3">
      <c r="A11" s="51" t="s">
        <v>6</v>
      </c>
      <c r="B11" s="13"/>
      <c r="C11" s="17"/>
      <c r="D11" s="18"/>
      <c r="F11" s="19"/>
    </row>
    <row r="12" spans="1:6" s="12" customFormat="1" ht="20.25" x14ac:dyDescent="0.3">
      <c r="A12" s="51" t="s">
        <v>7</v>
      </c>
      <c r="B12" s="13"/>
      <c r="C12" s="1"/>
      <c r="D12" s="14"/>
      <c r="E12" s="15"/>
      <c r="F12" s="16"/>
    </row>
    <row r="13" spans="1:6" s="12" customFormat="1" ht="20.25" x14ac:dyDescent="0.3">
      <c r="A13" s="52" t="s">
        <v>8</v>
      </c>
      <c r="B13" s="21"/>
      <c r="C13" s="1"/>
      <c r="D13" s="14"/>
      <c r="E13" s="15"/>
      <c r="F13" s="16"/>
    </row>
    <row r="14" spans="1:6" s="12" customFormat="1" ht="20.25" x14ac:dyDescent="0.3">
      <c r="A14" s="51" t="s">
        <v>9</v>
      </c>
      <c r="B14" s="13"/>
      <c r="C14" s="22"/>
      <c r="D14" s="23"/>
      <c r="E14" s="24"/>
      <c r="F14" s="25"/>
    </row>
    <row r="15" spans="1:6" s="5" customFormat="1" ht="15.75" thickBot="1" x14ac:dyDescent="0.3">
      <c r="A15" s="53"/>
      <c r="B15" s="26"/>
      <c r="C15" s="27"/>
      <c r="D15" s="28"/>
      <c r="E15" s="29"/>
      <c r="F15" s="30"/>
    </row>
    <row r="16" spans="1:6" s="5" customFormat="1" ht="15" x14ac:dyDescent="0.25">
      <c r="A16" s="54" t="s">
        <v>10</v>
      </c>
      <c r="B16" s="31" t="s">
        <v>11</v>
      </c>
      <c r="C16" s="32" t="s">
        <v>12</v>
      </c>
      <c r="D16" s="33" t="s">
        <v>13</v>
      </c>
      <c r="E16" s="34" t="s">
        <v>14</v>
      </c>
      <c r="F16" s="34" t="s">
        <v>15</v>
      </c>
    </row>
    <row r="17" spans="1:6" s="5" customFormat="1" ht="15" x14ac:dyDescent="0.25">
      <c r="A17" s="55" t="s">
        <v>16</v>
      </c>
      <c r="B17" s="35" t="s">
        <v>17</v>
      </c>
      <c r="C17" s="36"/>
      <c r="D17" s="37" t="s">
        <v>18</v>
      </c>
      <c r="E17" s="38" t="s">
        <v>19</v>
      </c>
      <c r="F17" s="39"/>
    </row>
    <row r="18" spans="1:6" ht="15" x14ac:dyDescent="0.25">
      <c r="A18" s="50"/>
      <c r="B18" s="40"/>
      <c r="C18" s="41"/>
      <c r="D18" s="42"/>
      <c r="E18" s="43"/>
      <c r="F18" s="44"/>
    </row>
    <row r="19" spans="1:6" s="5" customFormat="1" ht="7.5" customHeight="1" x14ac:dyDescent="0.25">
      <c r="A19" s="58"/>
      <c r="B19" s="59"/>
      <c r="C19" s="60"/>
      <c r="D19" s="61"/>
      <c r="E19" s="62"/>
      <c r="F19" s="63"/>
    </row>
    <row r="20" spans="1:6" ht="15" x14ac:dyDescent="0.25">
      <c r="A20" s="48"/>
      <c r="B20" s="71"/>
      <c r="C20" s="76" t="s">
        <v>144</v>
      </c>
      <c r="D20" s="77"/>
      <c r="E20" s="77"/>
      <c r="F20" s="70"/>
    </row>
    <row r="21" spans="1:6" x14ac:dyDescent="0.2">
      <c r="A21" s="48"/>
      <c r="B21" s="72">
        <v>52820</v>
      </c>
      <c r="C21" s="69" t="s">
        <v>28</v>
      </c>
      <c r="D21" s="70">
        <v>5</v>
      </c>
      <c r="E21" s="70">
        <f t="shared" ref="E21:E80" si="0">SUM(D21*10)</f>
        <v>50</v>
      </c>
      <c r="F21" s="70">
        <f t="shared" ref="F21:F80" si="1">E21*A21</f>
        <v>0</v>
      </c>
    </row>
    <row r="22" spans="1:6" x14ac:dyDescent="0.2">
      <c r="A22" s="48"/>
      <c r="B22" s="72">
        <v>52863</v>
      </c>
      <c r="C22" s="69" t="s">
        <v>387</v>
      </c>
      <c r="D22" s="70">
        <v>5</v>
      </c>
      <c r="E22" s="70">
        <f t="shared" ref="E22" si="2">SUM(D22*10)</f>
        <v>50</v>
      </c>
      <c r="F22" s="70">
        <f t="shared" ref="F22" si="3">E22*A22</f>
        <v>0</v>
      </c>
    </row>
    <row r="23" spans="1:6" x14ac:dyDescent="0.2">
      <c r="A23" s="48"/>
      <c r="B23" s="78">
        <v>52989</v>
      </c>
      <c r="C23" s="71" t="s">
        <v>29</v>
      </c>
      <c r="D23" s="70">
        <v>5</v>
      </c>
      <c r="E23" s="70">
        <f t="shared" si="0"/>
        <v>50</v>
      </c>
      <c r="F23" s="70">
        <f t="shared" si="1"/>
        <v>0</v>
      </c>
    </row>
    <row r="24" spans="1:6" x14ac:dyDescent="0.2">
      <c r="A24" s="48"/>
      <c r="B24" s="78">
        <v>52923</v>
      </c>
      <c r="C24" s="71" t="s">
        <v>30</v>
      </c>
      <c r="D24" s="70">
        <v>5</v>
      </c>
      <c r="E24" s="70">
        <f t="shared" si="0"/>
        <v>50</v>
      </c>
      <c r="F24" s="70">
        <f t="shared" si="1"/>
        <v>0</v>
      </c>
    </row>
    <row r="25" spans="1:6" x14ac:dyDescent="0.2">
      <c r="A25" s="48"/>
      <c r="B25" s="78">
        <v>52895</v>
      </c>
      <c r="C25" s="71" t="s">
        <v>31</v>
      </c>
      <c r="D25" s="70">
        <v>5</v>
      </c>
      <c r="E25" s="70">
        <f t="shared" si="0"/>
        <v>50</v>
      </c>
      <c r="F25" s="70">
        <f t="shared" si="1"/>
        <v>0</v>
      </c>
    </row>
    <row r="26" spans="1:6" x14ac:dyDescent="0.2">
      <c r="A26" s="48"/>
      <c r="B26" s="78">
        <v>52948</v>
      </c>
      <c r="C26" s="71" t="s">
        <v>32</v>
      </c>
      <c r="D26" s="70">
        <v>5</v>
      </c>
      <c r="E26" s="70">
        <f t="shared" si="0"/>
        <v>50</v>
      </c>
      <c r="F26" s="70">
        <f t="shared" si="1"/>
        <v>0</v>
      </c>
    </row>
    <row r="27" spans="1:6" x14ac:dyDescent="0.2">
      <c r="A27" s="48"/>
      <c r="B27" s="72">
        <v>52815</v>
      </c>
      <c r="C27" s="69" t="s">
        <v>33</v>
      </c>
      <c r="D27" s="70">
        <v>5</v>
      </c>
      <c r="E27" s="70">
        <f t="shared" si="0"/>
        <v>50</v>
      </c>
      <c r="F27" s="70">
        <f t="shared" si="1"/>
        <v>0</v>
      </c>
    </row>
    <row r="28" spans="1:6" x14ac:dyDescent="0.2">
      <c r="A28" s="57"/>
      <c r="B28" s="78">
        <v>52825</v>
      </c>
      <c r="C28" s="71" t="s">
        <v>34</v>
      </c>
      <c r="D28" s="70">
        <v>5</v>
      </c>
      <c r="E28" s="70">
        <f t="shared" si="0"/>
        <v>50</v>
      </c>
      <c r="F28" s="70">
        <f t="shared" si="1"/>
        <v>0</v>
      </c>
    </row>
    <row r="29" spans="1:6" x14ac:dyDescent="0.2">
      <c r="A29" s="48"/>
      <c r="B29" s="72">
        <v>52861</v>
      </c>
      <c r="C29" s="71" t="s">
        <v>137</v>
      </c>
      <c r="D29" s="70">
        <v>5</v>
      </c>
      <c r="E29" s="70">
        <f t="shared" si="0"/>
        <v>50</v>
      </c>
      <c r="F29" s="70">
        <f t="shared" si="1"/>
        <v>0</v>
      </c>
    </row>
    <row r="30" spans="1:6" x14ac:dyDescent="0.2">
      <c r="A30" s="48"/>
      <c r="B30" s="78">
        <v>52807</v>
      </c>
      <c r="C30" s="71" t="s">
        <v>35</v>
      </c>
      <c r="D30" s="70">
        <v>5</v>
      </c>
      <c r="E30" s="70">
        <f t="shared" si="0"/>
        <v>50</v>
      </c>
      <c r="F30" s="70">
        <f t="shared" si="1"/>
        <v>0</v>
      </c>
    </row>
    <row r="31" spans="1:6" x14ac:dyDescent="0.2">
      <c r="A31" s="48"/>
      <c r="B31" s="78">
        <v>52897</v>
      </c>
      <c r="C31" s="71" t="s">
        <v>36</v>
      </c>
      <c r="D31" s="70">
        <v>5</v>
      </c>
      <c r="E31" s="70">
        <f t="shared" si="0"/>
        <v>50</v>
      </c>
      <c r="F31" s="70">
        <f t="shared" si="1"/>
        <v>0</v>
      </c>
    </row>
    <row r="32" spans="1:6" x14ac:dyDescent="0.2">
      <c r="A32" s="48"/>
      <c r="B32" s="78">
        <v>52802</v>
      </c>
      <c r="C32" s="71" t="s">
        <v>37</v>
      </c>
      <c r="D32" s="70">
        <v>5</v>
      </c>
      <c r="E32" s="70">
        <f t="shared" si="0"/>
        <v>50</v>
      </c>
      <c r="F32" s="70">
        <f t="shared" si="1"/>
        <v>0</v>
      </c>
    </row>
    <row r="33" spans="1:6" x14ac:dyDescent="0.2">
      <c r="A33" s="48"/>
      <c r="B33" s="72">
        <v>52853</v>
      </c>
      <c r="C33" s="71" t="s">
        <v>38</v>
      </c>
      <c r="D33" s="70">
        <v>5</v>
      </c>
      <c r="E33" s="70">
        <f t="shared" si="0"/>
        <v>50</v>
      </c>
      <c r="F33" s="70">
        <f t="shared" si="1"/>
        <v>0</v>
      </c>
    </row>
    <row r="34" spans="1:6" x14ac:dyDescent="0.2">
      <c r="A34" s="48"/>
      <c r="B34" s="78">
        <v>52867</v>
      </c>
      <c r="C34" s="71" t="s">
        <v>39</v>
      </c>
      <c r="D34" s="70">
        <v>5</v>
      </c>
      <c r="E34" s="70">
        <f t="shared" si="0"/>
        <v>50</v>
      </c>
      <c r="F34" s="70">
        <f t="shared" si="1"/>
        <v>0</v>
      </c>
    </row>
    <row r="35" spans="1:6" x14ac:dyDescent="0.2">
      <c r="A35" s="48"/>
      <c r="B35" s="78">
        <v>52877</v>
      </c>
      <c r="C35" s="69" t="s">
        <v>40</v>
      </c>
      <c r="D35" s="70">
        <v>5</v>
      </c>
      <c r="E35" s="70">
        <f t="shared" si="0"/>
        <v>50</v>
      </c>
      <c r="F35" s="70">
        <f t="shared" si="1"/>
        <v>0</v>
      </c>
    </row>
    <row r="36" spans="1:6" x14ac:dyDescent="0.2">
      <c r="A36" s="48"/>
      <c r="B36" s="78">
        <v>52907</v>
      </c>
      <c r="C36" s="69" t="s">
        <v>41</v>
      </c>
      <c r="D36" s="70">
        <v>5</v>
      </c>
      <c r="E36" s="70">
        <f t="shared" si="0"/>
        <v>50</v>
      </c>
      <c r="F36" s="70">
        <f t="shared" si="1"/>
        <v>0</v>
      </c>
    </row>
    <row r="37" spans="1:6" x14ac:dyDescent="0.2">
      <c r="A37" s="48"/>
      <c r="B37" s="72">
        <v>52913</v>
      </c>
      <c r="C37" s="69" t="s">
        <v>42</v>
      </c>
      <c r="D37" s="70">
        <v>5</v>
      </c>
      <c r="E37" s="70">
        <f t="shared" si="0"/>
        <v>50</v>
      </c>
      <c r="F37" s="70">
        <f t="shared" si="1"/>
        <v>0</v>
      </c>
    </row>
    <row r="38" spans="1:6" x14ac:dyDescent="0.2">
      <c r="A38" s="48"/>
      <c r="B38" s="72">
        <v>52805</v>
      </c>
      <c r="C38" s="71" t="s">
        <v>43</v>
      </c>
      <c r="D38" s="70">
        <v>5</v>
      </c>
      <c r="E38" s="70">
        <f t="shared" si="0"/>
        <v>50</v>
      </c>
      <c r="F38" s="70">
        <f t="shared" si="1"/>
        <v>0</v>
      </c>
    </row>
    <row r="39" spans="1:6" x14ac:dyDescent="0.2">
      <c r="A39" s="48"/>
      <c r="B39" s="72">
        <v>52916</v>
      </c>
      <c r="C39" s="71" t="s">
        <v>388</v>
      </c>
      <c r="D39" s="70">
        <v>5</v>
      </c>
      <c r="E39" s="70">
        <f t="shared" ref="E39" si="4">SUM(D39*10)</f>
        <v>50</v>
      </c>
      <c r="F39" s="70">
        <f t="shared" ref="F39" si="5">E39*A39</f>
        <v>0</v>
      </c>
    </row>
    <row r="40" spans="1:6" x14ac:dyDescent="0.2">
      <c r="A40" s="48"/>
      <c r="B40" s="72">
        <v>52839</v>
      </c>
      <c r="C40" s="71" t="s">
        <v>44</v>
      </c>
      <c r="D40" s="70">
        <v>5</v>
      </c>
      <c r="E40" s="70">
        <f t="shared" si="0"/>
        <v>50</v>
      </c>
      <c r="F40" s="70">
        <f t="shared" si="1"/>
        <v>0</v>
      </c>
    </row>
    <row r="41" spans="1:6" x14ac:dyDescent="0.2">
      <c r="A41" s="48"/>
      <c r="B41" s="78">
        <v>52822</v>
      </c>
      <c r="C41" s="71" t="s">
        <v>45</v>
      </c>
      <c r="D41" s="70">
        <v>5</v>
      </c>
      <c r="E41" s="70">
        <f t="shared" si="0"/>
        <v>50</v>
      </c>
      <c r="F41" s="70">
        <f t="shared" si="1"/>
        <v>0</v>
      </c>
    </row>
    <row r="42" spans="1:6" x14ac:dyDescent="0.2">
      <c r="A42" s="48"/>
      <c r="B42" s="78">
        <v>52995</v>
      </c>
      <c r="C42" s="71" t="s">
        <v>46</v>
      </c>
      <c r="D42" s="70">
        <v>5</v>
      </c>
      <c r="E42" s="70">
        <f t="shared" si="0"/>
        <v>50</v>
      </c>
      <c r="F42" s="70">
        <f t="shared" si="1"/>
        <v>0</v>
      </c>
    </row>
    <row r="43" spans="1:6" x14ac:dyDescent="0.2">
      <c r="A43" s="48"/>
      <c r="B43" s="78">
        <v>52931</v>
      </c>
      <c r="C43" s="71" t="s">
        <v>47</v>
      </c>
      <c r="D43" s="70">
        <v>5</v>
      </c>
      <c r="E43" s="70">
        <f t="shared" si="0"/>
        <v>50</v>
      </c>
      <c r="F43" s="70">
        <f t="shared" si="1"/>
        <v>0</v>
      </c>
    </row>
    <row r="44" spans="1:6" x14ac:dyDescent="0.2">
      <c r="A44" s="48"/>
      <c r="B44" s="72">
        <v>52860</v>
      </c>
      <c r="C44" s="71" t="s">
        <v>48</v>
      </c>
      <c r="D44" s="70">
        <v>5</v>
      </c>
      <c r="E44" s="70">
        <f t="shared" si="0"/>
        <v>50</v>
      </c>
      <c r="F44" s="70">
        <f t="shared" si="1"/>
        <v>0</v>
      </c>
    </row>
    <row r="45" spans="1:6" x14ac:dyDescent="0.2">
      <c r="A45" s="48"/>
      <c r="B45" s="78">
        <v>52882</v>
      </c>
      <c r="C45" s="71" t="s">
        <v>49</v>
      </c>
      <c r="D45" s="70">
        <v>5</v>
      </c>
      <c r="E45" s="70">
        <f t="shared" si="0"/>
        <v>50</v>
      </c>
      <c r="F45" s="70">
        <f t="shared" si="1"/>
        <v>0</v>
      </c>
    </row>
    <row r="46" spans="1:6" x14ac:dyDescent="0.2">
      <c r="A46" s="48"/>
      <c r="B46" s="78">
        <v>52810</v>
      </c>
      <c r="C46" s="69" t="s">
        <v>50</v>
      </c>
      <c r="D46" s="70">
        <v>5</v>
      </c>
      <c r="E46" s="70">
        <f t="shared" si="0"/>
        <v>50</v>
      </c>
      <c r="F46" s="70">
        <f t="shared" si="1"/>
        <v>0</v>
      </c>
    </row>
    <row r="47" spans="1:6" x14ac:dyDescent="0.2">
      <c r="A47" s="48"/>
      <c r="B47" s="78">
        <v>52862</v>
      </c>
      <c r="C47" s="71" t="s">
        <v>51</v>
      </c>
      <c r="D47" s="70">
        <v>5</v>
      </c>
      <c r="E47" s="70">
        <f t="shared" si="0"/>
        <v>50</v>
      </c>
      <c r="F47" s="70">
        <f t="shared" si="1"/>
        <v>0</v>
      </c>
    </row>
    <row r="48" spans="1:6" x14ac:dyDescent="0.2">
      <c r="A48" s="48"/>
      <c r="B48" s="78">
        <v>52034</v>
      </c>
      <c r="C48" s="71" t="s">
        <v>145</v>
      </c>
      <c r="D48" s="70">
        <v>5</v>
      </c>
      <c r="E48" s="70">
        <f t="shared" si="0"/>
        <v>50</v>
      </c>
      <c r="F48" s="70">
        <f t="shared" si="1"/>
        <v>0</v>
      </c>
    </row>
    <row r="49" spans="1:6" x14ac:dyDescent="0.2">
      <c r="A49" s="48"/>
      <c r="B49" s="78">
        <v>52942</v>
      </c>
      <c r="C49" s="71" t="s">
        <v>52</v>
      </c>
      <c r="D49" s="70">
        <v>5</v>
      </c>
      <c r="E49" s="70">
        <f t="shared" si="0"/>
        <v>50</v>
      </c>
      <c r="F49" s="70">
        <f t="shared" si="1"/>
        <v>0</v>
      </c>
    </row>
    <row r="50" spans="1:6" x14ac:dyDescent="0.2">
      <c r="A50" s="48"/>
      <c r="B50" s="72">
        <v>52956</v>
      </c>
      <c r="C50" s="71" t="s">
        <v>53</v>
      </c>
      <c r="D50" s="70">
        <v>5</v>
      </c>
      <c r="E50" s="70">
        <f t="shared" si="0"/>
        <v>50</v>
      </c>
      <c r="F50" s="70">
        <f t="shared" si="1"/>
        <v>0</v>
      </c>
    </row>
    <row r="51" spans="1:6" x14ac:dyDescent="0.2">
      <c r="A51" s="48"/>
      <c r="B51" s="72">
        <v>52856</v>
      </c>
      <c r="C51" s="71" t="s">
        <v>54</v>
      </c>
      <c r="D51" s="70">
        <v>5</v>
      </c>
      <c r="E51" s="70">
        <f t="shared" si="0"/>
        <v>50</v>
      </c>
      <c r="F51" s="70">
        <f t="shared" si="1"/>
        <v>0</v>
      </c>
    </row>
    <row r="52" spans="1:6" x14ac:dyDescent="0.2">
      <c r="A52" s="48"/>
      <c r="B52" s="72">
        <v>52968</v>
      </c>
      <c r="C52" s="69" t="s">
        <v>55</v>
      </c>
      <c r="D52" s="70">
        <v>5</v>
      </c>
      <c r="E52" s="70">
        <f t="shared" si="0"/>
        <v>50</v>
      </c>
      <c r="F52" s="70">
        <f t="shared" si="1"/>
        <v>0</v>
      </c>
    </row>
    <row r="53" spans="1:6" x14ac:dyDescent="0.2">
      <c r="A53" s="48"/>
      <c r="B53" s="72">
        <v>52919</v>
      </c>
      <c r="C53" s="71" t="s">
        <v>389</v>
      </c>
      <c r="D53" s="70">
        <v>5</v>
      </c>
      <c r="E53" s="70">
        <f t="shared" ref="E53" si="6">SUM(D53*10)</f>
        <v>50</v>
      </c>
      <c r="F53" s="70">
        <f t="shared" ref="F53" si="7">E53*A53</f>
        <v>0</v>
      </c>
    </row>
    <row r="54" spans="1:6" x14ac:dyDescent="0.2">
      <c r="A54" s="48"/>
      <c r="B54" s="72">
        <v>53200</v>
      </c>
      <c r="C54" s="71" t="s">
        <v>56</v>
      </c>
      <c r="D54" s="70">
        <v>5</v>
      </c>
      <c r="E54" s="70">
        <f t="shared" si="0"/>
        <v>50</v>
      </c>
      <c r="F54" s="70">
        <f t="shared" si="1"/>
        <v>0</v>
      </c>
    </row>
    <row r="55" spans="1:6" x14ac:dyDescent="0.2">
      <c r="A55" s="48"/>
      <c r="B55" s="72">
        <v>52918</v>
      </c>
      <c r="C55" s="71" t="s">
        <v>390</v>
      </c>
      <c r="D55" s="70">
        <v>5</v>
      </c>
      <c r="E55" s="70">
        <f t="shared" ref="E55" si="8">SUM(D55*10)</f>
        <v>50</v>
      </c>
      <c r="F55" s="70">
        <f t="shared" ref="F55" si="9">E55*A55</f>
        <v>0</v>
      </c>
    </row>
    <row r="56" spans="1:6" x14ac:dyDescent="0.2">
      <c r="A56" s="48"/>
      <c r="B56" s="72">
        <v>52927</v>
      </c>
      <c r="C56" s="71" t="s">
        <v>57</v>
      </c>
      <c r="D56" s="70">
        <v>5</v>
      </c>
      <c r="E56" s="70">
        <f t="shared" si="0"/>
        <v>50</v>
      </c>
      <c r="F56" s="70">
        <f t="shared" si="1"/>
        <v>0</v>
      </c>
    </row>
    <row r="57" spans="1:6" x14ac:dyDescent="0.2">
      <c r="A57" s="48"/>
      <c r="B57" s="72">
        <v>52838</v>
      </c>
      <c r="C57" s="71" t="s">
        <v>58</v>
      </c>
      <c r="D57" s="70">
        <v>5</v>
      </c>
      <c r="E57" s="70">
        <f t="shared" si="0"/>
        <v>50</v>
      </c>
      <c r="F57" s="70">
        <f t="shared" si="1"/>
        <v>0</v>
      </c>
    </row>
    <row r="58" spans="1:6" x14ac:dyDescent="0.2">
      <c r="A58" s="48"/>
      <c r="B58" s="78">
        <v>52896</v>
      </c>
      <c r="C58" s="71" t="s">
        <v>59</v>
      </c>
      <c r="D58" s="70">
        <v>5</v>
      </c>
      <c r="E58" s="70">
        <f t="shared" si="0"/>
        <v>50</v>
      </c>
      <c r="F58" s="70">
        <f t="shared" si="1"/>
        <v>0</v>
      </c>
    </row>
    <row r="59" spans="1:6" x14ac:dyDescent="0.2">
      <c r="A59" s="48"/>
      <c r="B59" s="78">
        <v>52937</v>
      </c>
      <c r="C59" s="72" t="s">
        <v>60</v>
      </c>
      <c r="D59" s="70">
        <v>5</v>
      </c>
      <c r="E59" s="70">
        <f t="shared" si="0"/>
        <v>50</v>
      </c>
      <c r="F59" s="70">
        <f t="shared" si="1"/>
        <v>0</v>
      </c>
    </row>
    <row r="60" spans="1:6" x14ac:dyDescent="0.2">
      <c r="A60" s="48"/>
      <c r="B60" s="78">
        <v>52992</v>
      </c>
      <c r="C60" s="69" t="s">
        <v>61</v>
      </c>
      <c r="D60" s="70">
        <v>5</v>
      </c>
      <c r="E60" s="70">
        <f t="shared" si="0"/>
        <v>50</v>
      </c>
      <c r="F60" s="70">
        <f t="shared" si="1"/>
        <v>0</v>
      </c>
    </row>
    <row r="61" spans="1:6" x14ac:dyDescent="0.2">
      <c r="A61" s="48"/>
      <c r="B61" s="78">
        <v>52994</v>
      </c>
      <c r="C61" s="71" t="s">
        <v>62</v>
      </c>
      <c r="D61" s="70">
        <v>5</v>
      </c>
      <c r="E61" s="70">
        <f t="shared" si="0"/>
        <v>50</v>
      </c>
      <c r="F61" s="70">
        <f t="shared" si="1"/>
        <v>0</v>
      </c>
    </row>
    <row r="62" spans="1:6" x14ac:dyDescent="0.2">
      <c r="A62" s="48"/>
      <c r="B62" s="78">
        <v>52911</v>
      </c>
      <c r="C62" s="71" t="s">
        <v>63</v>
      </c>
      <c r="D62" s="70">
        <v>5</v>
      </c>
      <c r="E62" s="70">
        <f t="shared" si="0"/>
        <v>50</v>
      </c>
      <c r="F62" s="70">
        <f t="shared" si="1"/>
        <v>0</v>
      </c>
    </row>
    <row r="63" spans="1:6" x14ac:dyDescent="0.2">
      <c r="A63" s="48"/>
      <c r="B63" s="72">
        <v>52962</v>
      </c>
      <c r="C63" s="71" t="s">
        <v>64</v>
      </c>
      <c r="D63" s="70">
        <v>5</v>
      </c>
      <c r="E63" s="70">
        <f t="shared" si="0"/>
        <v>50</v>
      </c>
      <c r="F63" s="70">
        <f t="shared" si="1"/>
        <v>0</v>
      </c>
    </row>
    <row r="64" spans="1:6" x14ac:dyDescent="0.2">
      <c r="A64" s="48"/>
      <c r="B64" s="78">
        <v>52943</v>
      </c>
      <c r="C64" s="71" t="s">
        <v>65</v>
      </c>
      <c r="D64" s="70">
        <v>5</v>
      </c>
      <c r="E64" s="70">
        <f t="shared" si="0"/>
        <v>50</v>
      </c>
      <c r="F64" s="70">
        <f t="shared" si="1"/>
        <v>0</v>
      </c>
    </row>
    <row r="65" spans="1:6" x14ac:dyDescent="0.2">
      <c r="A65" s="48"/>
      <c r="B65" s="78">
        <v>52829</v>
      </c>
      <c r="C65" s="69" t="s">
        <v>66</v>
      </c>
      <c r="D65" s="70">
        <v>5</v>
      </c>
      <c r="E65" s="70">
        <f t="shared" si="0"/>
        <v>50</v>
      </c>
      <c r="F65" s="70">
        <f t="shared" si="1"/>
        <v>0</v>
      </c>
    </row>
    <row r="66" spans="1:6" x14ac:dyDescent="0.2">
      <c r="A66" s="48"/>
      <c r="B66" s="78">
        <v>52817</v>
      </c>
      <c r="C66" s="69" t="s">
        <v>67</v>
      </c>
      <c r="D66" s="70">
        <v>5</v>
      </c>
      <c r="E66" s="70">
        <f t="shared" si="0"/>
        <v>50</v>
      </c>
      <c r="F66" s="70">
        <f t="shared" si="1"/>
        <v>0</v>
      </c>
    </row>
    <row r="67" spans="1:6" x14ac:dyDescent="0.2">
      <c r="A67" s="48"/>
      <c r="B67" s="72">
        <v>52837</v>
      </c>
      <c r="C67" s="71" t="s">
        <v>68</v>
      </c>
      <c r="D67" s="70">
        <v>5</v>
      </c>
      <c r="E67" s="70">
        <f t="shared" si="0"/>
        <v>50</v>
      </c>
      <c r="F67" s="70">
        <f t="shared" si="1"/>
        <v>0</v>
      </c>
    </row>
    <row r="68" spans="1:6" x14ac:dyDescent="0.2">
      <c r="A68" s="48"/>
      <c r="B68" s="72">
        <v>52965</v>
      </c>
      <c r="C68" s="69" t="s">
        <v>69</v>
      </c>
      <c r="D68" s="70">
        <v>5</v>
      </c>
      <c r="E68" s="70">
        <f t="shared" si="0"/>
        <v>50</v>
      </c>
      <c r="F68" s="70">
        <f t="shared" si="1"/>
        <v>0</v>
      </c>
    </row>
    <row r="69" spans="1:6" x14ac:dyDescent="0.2">
      <c r="A69" s="48"/>
      <c r="B69" s="79">
        <v>52032</v>
      </c>
      <c r="C69" s="69" t="s">
        <v>146</v>
      </c>
      <c r="D69" s="70">
        <v>5</v>
      </c>
      <c r="E69" s="70">
        <f t="shared" si="0"/>
        <v>50</v>
      </c>
      <c r="F69" s="70">
        <f t="shared" si="1"/>
        <v>0</v>
      </c>
    </row>
    <row r="70" spans="1:6" x14ac:dyDescent="0.2">
      <c r="A70" s="48"/>
      <c r="B70" s="79">
        <v>52791</v>
      </c>
      <c r="C70" s="69" t="s">
        <v>70</v>
      </c>
      <c r="D70" s="70">
        <v>5</v>
      </c>
      <c r="E70" s="70">
        <f t="shared" si="0"/>
        <v>50</v>
      </c>
      <c r="F70" s="70">
        <f t="shared" si="1"/>
        <v>0</v>
      </c>
    </row>
    <row r="71" spans="1:6" x14ac:dyDescent="0.2">
      <c r="A71" s="48"/>
      <c r="B71" s="78">
        <v>52845</v>
      </c>
      <c r="C71" s="71" t="s">
        <v>71</v>
      </c>
      <c r="D71" s="70">
        <v>5</v>
      </c>
      <c r="E71" s="70">
        <f t="shared" si="0"/>
        <v>50</v>
      </c>
      <c r="F71" s="70">
        <f t="shared" si="1"/>
        <v>0</v>
      </c>
    </row>
    <row r="72" spans="1:6" x14ac:dyDescent="0.2">
      <c r="A72" s="48"/>
      <c r="B72" s="78">
        <v>52987</v>
      </c>
      <c r="C72" s="71" t="s">
        <v>72</v>
      </c>
      <c r="D72" s="70">
        <v>5</v>
      </c>
      <c r="E72" s="70">
        <f t="shared" si="0"/>
        <v>50</v>
      </c>
      <c r="F72" s="70">
        <f t="shared" si="1"/>
        <v>0</v>
      </c>
    </row>
    <row r="73" spans="1:6" x14ac:dyDescent="0.2">
      <c r="A73" s="48"/>
      <c r="B73" s="78">
        <v>52920</v>
      </c>
      <c r="C73" s="69" t="s">
        <v>73</v>
      </c>
      <c r="D73" s="70">
        <v>5</v>
      </c>
      <c r="E73" s="70">
        <f t="shared" si="0"/>
        <v>50</v>
      </c>
      <c r="F73" s="70">
        <f t="shared" si="1"/>
        <v>0</v>
      </c>
    </row>
    <row r="74" spans="1:6" x14ac:dyDescent="0.2">
      <c r="A74" s="48"/>
      <c r="B74" s="78">
        <v>52812</v>
      </c>
      <c r="C74" s="71" t="s">
        <v>74</v>
      </c>
      <c r="D74" s="70">
        <v>5</v>
      </c>
      <c r="E74" s="70">
        <f t="shared" si="0"/>
        <v>50</v>
      </c>
      <c r="F74" s="70">
        <f t="shared" si="1"/>
        <v>0</v>
      </c>
    </row>
    <row r="75" spans="1:6" x14ac:dyDescent="0.2">
      <c r="A75" s="48"/>
      <c r="B75" s="78">
        <v>52972</v>
      </c>
      <c r="C75" s="71" t="s">
        <v>75</v>
      </c>
      <c r="D75" s="70">
        <v>5</v>
      </c>
      <c r="E75" s="70">
        <f t="shared" si="0"/>
        <v>50</v>
      </c>
      <c r="F75" s="70">
        <f t="shared" si="1"/>
        <v>0</v>
      </c>
    </row>
    <row r="76" spans="1:6" x14ac:dyDescent="0.2">
      <c r="A76" s="48"/>
      <c r="B76" s="78">
        <v>52894</v>
      </c>
      <c r="C76" s="71" t="s">
        <v>76</v>
      </c>
      <c r="D76" s="70">
        <v>5</v>
      </c>
      <c r="E76" s="70">
        <f t="shared" si="0"/>
        <v>50</v>
      </c>
      <c r="F76" s="70">
        <f t="shared" si="1"/>
        <v>0</v>
      </c>
    </row>
    <row r="77" spans="1:6" x14ac:dyDescent="0.2">
      <c r="A77" s="48"/>
      <c r="B77" s="78">
        <v>52898</v>
      </c>
      <c r="C77" s="71" t="s">
        <v>77</v>
      </c>
      <c r="D77" s="70">
        <v>5</v>
      </c>
      <c r="E77" s="70">
        <f t="shared" si="0"/>
        <v>50</v>
      </c>
      <c r="F77" s="70">
        <f t="shared" si="1"/>
        <v>0</v>
      </c>
    </row>
    <row r="78" spans="1:6" x14ac:dyDescent="0.2">
      <c r="A78" s="48"/>
      <c r="B78" s="78">
        <v>52872</v>
      </c>
      <c r="C78" s="71" t="s">
        <v>78</v>
      </c>
      <c r="D78" s="70">
        <v>5</v>
      </c>
      <c r="E78" s="70">
        <f t="shared" si="0"/>
        <v>50</v>
      </c>
      <c r="F78" s="70">
        <f t="shared" si="1"/>
        <v>0</v>
      </c>
    </row>
    <row r="79" spans="1:6" x14ac:dyDescent="0.2">
      <c r="A79" s="48"/>
      <c r="B79" s="78">
        <v>52827</v>
      </c>
      <c r="C79" s="71" t="s">
        <v>79</v>
      </c>
      <c r="D79" s="70">
        <v>5</v>
      </c>
      <c r="E79" s="70">
        <f t="shared" si="0"/>
        <v>50</v>
      </c>
      <c r="F79" s="70">
        <f t="shared" si="1"/>
        <v>0</v>
      </c>
    </row>
    <row r="80" spans="1:6" x14ac:dyDescent="0.2">
      <c r="A80" s="48"/>
      <c r="B80" s="78">
        <v>52819</v>
      </c>
      <c r="C80" s="69" t="s">
        <v>80</v>
      </c>
      <c r="D80" s="70">
        <v>5</v>
      </c>
      <c r="E80" s="70">
        <f t="shared" si="0"/>
        <v>50</v>
      </c>
      <c r="F80" s="70">
        <f t="shared" si="1"/>
        <v>0</v>
      </c>
    </row>
    <row r="81" spans="1:6" ht="8.1" customHeight="1" x14ac:dyDescent="0.25">
      <c r="A81" s="48"/>
      <c r="B81" s="74"/>
      <c r="C81" s="74"/>
      <c r="D81" s="73"/>
      <c r="E81" s="73"/>
      <c r="F81" s="70"/>
    </row>
    <row r="82" spans="1:6" s="5" customFormat="1" ht="15" x14ac:dyDescent="0.25">
      <c r="A82" s="48"/>
      <c r="B82" s="64"/>
      <c r="C82" s="65" t="s">
        <v>20</v>
      </c>
      <c r="D82" s="66"/>
      <c r="E82" s="67"/>
      <c r="F82" s="68"/>
    </row>
    <row r="83" spans="1:6" x14ac:dyDescent="0.2">
      <c r="A83" s="48"/>
      <c r="B83" s="69">
        <v>52777</v>
      </c>
      <c r="C83" s="69" t="s">
        <v>21</v>
      </c>
      <c r="D83" s="70">
        <v>5</v>
      </c>
      <c r="E83" s="70">
        <f>SUM(D83*10)</f>
        <v>50</v>
      </c>
      <c r="F83" s="70">
        <f t="shared" ref="F83:F96" si="10">E83*A83</f>
        <v>0</v>
      </c>
    </row>
    <row r="84" spans="1:6" s="4" customFormat="1" ht="15" x14ac:dyDescent="0.25">
      <c r="A84" s="48"/>
      <c r="B84" s="76">
        <v>53003</v>
      </c>
      <c r="C84" s="76" t="s">
        <v>458</v>
      </c>
      <c r="D84" s="73">
        <v>5</v>
      </c>
      <c r="E84" s="73">
        <f>+D84*10</f>
        <v>50</v>
      </c>
      <c r="F84" s="73">
        <f t="shared" si="10"/>
        <v>0</v>
      </c>
    </row>
    <row r="85" spans="1:6" x14ac:dyDescent="0.2">
      <c r="A85" s="48"/>
      <c r="B85" s="69">
        <v>52787</v>
      </c>
      <c r="C85" s="71" t="s">
        <v>133</v>
      </c>
      <c r="D85" s="70">
        <v>5</v>
      </c>
      <c r="E85" s="70">
        <f t="shared" ref="E85:E96" si="11">SUM(D85*10)</f>
        <v>50</v>
      </c>
      <c r="F85" s="70">
        <f t="shared" si="10"/>
        <v>0</v>
      </c>
    </row>
    <row r="86" spans="1:6" x14ac:dyDescent="0.2">
      <c r="A86" s="48"/>
      <c r="B86" s="69">
        <v>52990</v>
      </c>
      <c r="C86" s="69" t="s">
        <v>134</v>
      </c>
      <c r="D86" s="70">
        <v>5</v>
      </c>
      <c r="E86" s="70">
        <f t="shared" si="11"/>
        <v>50</v>
      </c>
      <c r="F86" s="70">
        <f t="shared" si="10"/>
        <v>0</v>
      </c>
    </row>
    <row r="87" spans="1:6" x14ac:dyDescent="0.2">
      <c r="A87" s="48"/>
      <c r="B87" s="69">
        <v>52985</v>
      </c>
      <c r="C87" s="71" t="s">
        <v>135</v>
      </c>
      <c r="D87" s="70">
        <v>5</v>
      </c>
      <c r="E87" s="70">
        <f t="shared" si="11"/>
        <v>50</v>
      </c>
      <c r="F87" s="70">
        <f t="shared" si="10"/>
        <v>0</v>
      </c>
    </row>
    <row r="88" spans="1:6" x14ac:dyDescent="0.2">
      <c r="A88" s="48"/>
      <c r="B88" s="71">
        <v>53000</v>
      </c>
      <c r="C88" s="71" t="s">
        <v>136</v>
      </c>
      <c r="D88" s="70">
        <v>5</v>
      </c>
      <c r="E88" s="70">
        <f>SUM(D88*10)</f>
        <v>50</v>
      </c>
      <c r="F88" s="70">
        <f>E88*A88</f>
        <v>0</v>
      </c>
    </row>
    <row r="89" spans="1:6" x14ac:dyDescent="0.2">
      <c r="A89" s="48"/>
      <c r="B89" s="72">
        <v>52888</v>
      </c>
      <c r="C89" s="71" t="s">
        <v>22</v>
      </c>
      <c r="D89" s="70">
        <v>5</v>
      </c>
      <c r="E89" s="70">
        <f t="shared" si="11"/>
        <v>50</v>
      </c>
      <c r="F89" s="70">
        <f t="shared" si="10"/>
        <v>0</v>
      </c>
    </row>
    <row r="90" spans="1:6" x14ac:dyDescent="0.2">
      <c r="A90" s="48"/>
      <c r="B90" s="69">
        <v>52834</v>
      </c>
      <c r="C90" s="71" t="s">
        <v>23</v>
      </c>
      <c r="D90" s="70">
        <v>5</v>
      </c>
      <c r="E90" s="70">
        <f t="shared" si="11"/>
        <v>50</v>
      </c>
      <c r="F90" s="70">
        <f t="shared" si="10"/>
        <v>0</v>
      </c>
    </row>
    <row r="91" spans="1:6" x14ac:dyDescent="0.2">
      <c r="A91" s="48"/>
      <c r="B91" s="71">
        <v>52843</v>
      </c>
      <c r="C91" s="71" t="s">
        <v>26</v>
      </c>
      <c r="D91" s="70">
        <v>5</v>
      </c>
      <c r="E91" s="70">
        <f>SUM(D91*10)</f>
        <v>50</v>
      </c>
      <c r="F91" s="70">
        <f>E91*A91</f>
        <v>0</v>
      </c>
    </row>
    <row r="92" spans="1:6" x14ac:dyDescent="0.2">
      <c r="A92" s="48"/>
      <c r="B92" s="71">
        <v>52964</v>
      </c>
      <c r="C92" s="71" t="s">
        <v>24</v>
      </c>
      <c r="D92" s="70">
        <v>5</v>
      </c>
      <c r="E92" s="70">
        <f t="shared" si="11"/>
        <v>50</v>
      </c>
      <c r="F92" s="70">
        <f t="shared" si="10"/>
        <v>0</v>
      </c>
    </row>
    <row r="93" spans="1:6" x14ac:dyDescent="0.2">
      <c r="A93" s="48"/>
      <c r="B93" s="71">
        <v>52955</v>
      </c>
      <c r="C93" s="71" t="s">
        <v>25</v>
      </c>
      <c r="D93" s="70">
        <v>5</v>
      </c>
      <c r="E93" s="70">
        <f t="shared" si="11"/>
        <v>50</v>
      </c>
      <c r="F93" s="70">
        <f t="shared" si="10"/>
        <v>0</v>
      </c>
    </row>
    <row r="94" spans="1:6" x14ac:dyDescent="0.2">
      <c r="A94" s="48"/>
      <c r="B94" s="71">
        <v>52991</v>
      </c>
      <c r="C94" s="71" t="s">
        <v>27</v>
      </c>
      <c r="D94" s="70">
        <v>5</v>
      </c>
      <c r="E94" s="70">
        <f t="shared" si="11"/>
        <v>50</v>
      </c>
      <c r="F94" s="70">
        <f t="shared" si="10"/>
        <v>0</v>
      </c>
    </row>
    <row r="95" spans="1:6" x14ac:dyDescent="0.2">
      <c r="A95" s="48"/>
      <c r="B95" s="69">
        <v>52906</v>
      </c>
      <c r="C95" s="71" t="s">
        <v>131</v>
      </c>
      <c r="D95" s="70">
        <v>5</v>
      </c>
      <c r="E95" s="70">
        <f t="shared" si="11"/>
        <v>50</v>
      </c>
      <c r="F95" s="70">
        <f t="shared" si="10"/>
        <v>0</v>
      </c>
    </row>
    <row r="96" spans="1:6" x14ac:dyDescent="0.2">
      <c r="A96" s="48"/>
      <c r="B96" s="69">
        <v>53201</v>
      </c>
      <c r="C96" s="71" t="s">
        <v>336</v>
      </c>
      <c r="D96" s="70">
        <v>6</v>
      </c>
      <c r="E96" s="70">
        <f t="shared" si="11"/>
        <v>60</v>
      </c>
      <c r="F96" s="70">
        <f t="shared" si="10"/>
        <v>0</v>
      </c>
    </row>
    <row r="97" spans="1:6" ht="8.1" customHeight="1" x14ac:dyDescent="0.25">
      <c r="A97" s="48"/>
      <c r="B97" s="76"/>
      <c r="C97" s="74"/>
      <c r="D97" s="80"/>
      <c r="E97" s="80"/>
      <c r="F97" s="70"/>
    </row>
    <row r="98" spans="1:6" ht="15" x14ac:dyDescent="0.25">
      <c r="A98" s="48"/>
      <c r="B98" s="76"/>
      <c r="C98" s="74" t="s">
        <v>447</v>
      </c>
      <c r="D98" s="80"/>
      <c r="E98" s="80"/>
      <c r="F98" s="70"/>
    </row>
    <row r="99" spans="1:6" s="4" customFormat="1" ht="15" x14ac:dyDescent="0.25">
      <c r="A99" s="49"/>
      <c r="B99" s="74">
        <v>52986</v>
      </c>
      <c r="C99" s="74" t="s">
        <v>81</v>
      </c>
      <c r="D99" s="73">
        <v>5</v>
      </c>
      <c r="E99" s="73">
        <f t="shared" ref="E99:E109" si="12">SUM(D99*10)</f>
        <v>50</v>
      </c>
      <c r="F99" s="73">
        <f t="shared" ref="F99:F108" si="13">E99*A99</f>
        <v>0</v>
      </c>
    </row>
    <row r="100" spans="1:6" x14ac:dyDescent="0.2">
      <c r="A100" s="48"/>
      <c r="B100" s="69">
        <v>52970</v>
      </c>
      <c r="C100" s="71" t="s">
        <v>459</v>
      </c>
      <c r="D100" s="70">
        <v>5</v>
      </c>
      <c r="E100" s="70">
        <f t="shared" si="12"/>
        <v>50</v>
      </c>
      <c r="F100" s="70">
        <f t="shared" si="13"/>
        <v>0</v>
      </c>
    </row>
    <row r="101" spans="1:6" x14ac:dyDescent="0.2">
      <c r="A101" s="48"/>
      <c r="B101" s="69">
        <v>52971</v>
      </c>
      <c r="C101" s="71" t="s">
        <v>460</v>
      </c>
      <c r="D101" s="70">
        <v>5</v>
      </c>
      <c r="E101" s="70">
        <f t="shared" si="12"/>
        <v>50</v>
      </c>
      <c r="F101" s="70">
        <f t="shared" si="13"/>
        <v>0</v>
      </c>
    </row>
    <row r="102" spans="1:6" x14ac:dyDescent="0.2">
      <c r="A102" s="48"/>
      <c r="B102" s="69">
        <v>52973</v>
      </c>
      <c r="C102" s="71" t="s">
        <v>461</v>
      </c>
      <c r="D102" s="70">
        <v>5</v>
      </c>
      <c r="E102" s="70">
        <f t="shared" si="12"/>
        <v>50</v>
      </c>
      <c r="F102" s="70">
        <f t="shared" si="13"/>
        <v>0</v>
      </c>
    </row>
    <row r="103" spans="1:6" x14ac:dyDescent="0.2">
      <c r="A103" s="48"/>
      <c r="B103" s="69">
        <v>52974</v>
      </c>
      <c r="C103" s="71" t="s">
        <v>462</v>
      </c>
      <c r="D103" s="70">
        <v>5</v>
      </c>
      <c r="E103" s="70">
        <f t="shared" si="12"/>
        <v>50</v>
      </c>
      <c r="F103" s="70">
        <f t="shared" si="13"/>
        <v>0</v>
      </c>
    </row>
    <row r="104" spans="1:6" x14ac:dyDescent="0.2">
      <c r="A104" s="48"/>
      <c r="B104" s="69">
        <v>52981</v>
      </c>
      <c r="C104" s="71" t="s">
        <v>463</v>
      </c>
      <c r="D104" s="70">
        <v>5</v>
      </c>
      <c r="E104" s="70">
        <f t="shared" si="12"/>
        <v>50</v>
      </c>
      <c r="F104" s="70">
        <f t="shared" si="13"/>
        <v>0</v>
      </c>
    </row>
    <row r="105" spans="1:6" x14ac:dyDescent="0.2">
      <c r="A105" s="48"/>
      <c r="B105" s="69">
        <v>52969</v>
      </c>
      <c r="C105" s="71" t="s">
        <v>464</v>
      </c>
      <c r="D105" s="70">
        <v>5</v>
      </c>
      <c r="E105" s="70">
        <f t="shared" si="12"/>
        <v>50</v>
      </c>
      <c r="F105" s="70">
        <f t="shared" si="13"/>
        <v>0</v>
      </c>
    </row>
    <row r="106" spans="1:6" x14ac:dyDescent="0.2">
      <c r="A106" s="48"/>
      <c r="B106" s="69">
        <v>52975</v>
      </c>
      <c r="C106" s="71" t="s">
        <v>465</v>
      </c>
      <c r="D106" s="70">
        <v>5</v>
      </c>
      <c r="E106" s="70">
        <f t="shared" si="12"/>
        <v>50</v>
      </c>
      <c r="F106" s="70">
        <f t="shared" si="13"/>
        <v>0</v>
      </c>
    </row>
    <row r="107" spans="1:6" x14ac:dyDescent="0.2">
      <c r="A107" s="48"/>
      <c r="B107" s="69">
        <v>52976</v>
      </c>
      <c r="C107" s="71" t="s">
        <v>466</v>
      </c>
      <c r="D107" s="70">
        <v>5</v>
      </c>
      <c r="E107" s="70">
        <f t="shared" si="12"/>
        <v>50</v>
      </c>
      <c r="F107" s="70">
        <f t="shared" si="13"/>
        <v>0</v>
      </c>
    </row>
    <row r="108" spans="1:6" x14ac:dyDescent="0.2">
      <c r="A108" s="48"/>
      <c r="B108" s="69">
        <v>53002</v>
      </c>
      <c r="C108" s="71" t="s">
        <v>467</v>
      </c>
      <c r="D108" s="70">
        <v>5</v>
      </c>
      <c r="E108" s="70">
        <f t="shared" si="12"/>
        <v>50</v>
      </c>
      <c r="F108" s="70">
        <f t="shared" si="13"/>
        <v>0</v>
      </c>
    </row>
    <row r="109" spans="1:6" x14ac:dyDescent="0.2">
      <c r="A109" s="48"/>
      <c r="B109" s="69">
        <v>52977</v>
      </c>
      <c r="C109" s="71" t="s">
        <v>468</v>
      </c>
      <c r="D109" s="70">
        <v>5</v>
      </c>
      <c r="E109" s="70">
        <f t="shared" si="12"/>
        <v>50</v>
      </c>
      <c r="F109" s="70">
        <f>E109*A109</f>
        <v>0</v>
      </c>
    </row>
    <row r="110" spans="1:6" ht="8.1" customHeight="1" x14ac:dyDescent="0.25">
      <c r="A110" s="48"/>
      <c r="B110" s="74"/>
      <c r="C110" s="74"/>
      <c r="D110" s="73"/>
      <c r="E110" s="73"/>
      <c r="F110" s="70"/>
    </row>
    <row r="111" spans="1:6" ht="15" x14ac:dyDescent="0.25">
      <c r="A111" s="48"/>
      <c r="B111" s="71"/>
      <c r="C111" s="76" t="s">
        <v>82</v>
      </c>
      <c r="D111" s="77"/>
      <c r="E111" s="77"/>
      <c r="F111" s="70"/>
    </row>
    <row r="112" spans="1:6" s="4" customFormat="1" ht="15" x14ac:dyDescent="0.25">
      <c r="A112" s="48"/>
      <c r="B112" s="69">
        <v>9986</v>
      </c>
      <c r="C112" s="71" t="s">
        <v>147</v>
      </c>
      <c r="D112" s="70">
        <v>7.95</v>
      </c>
      <c r="E112" s="70">
        <f>SUM(D112*5)</f>
        <v>39.75</v>
      </c>
      <c r="F112" s="70">
        <f t="shared" ref="F112:F114" si="14">E112*A112</f>
        <v>0</v>
      </c>
    </row>
    <row r="113" spans="1:6" x14ac:dyDescent="0.2">
      <c r="A113" s="48"/>
      <c r="B113" s="72">
        <v>9210</v>
      </c>
      <c r="C113" s="69" t="s">
        <v>337</v>
      </c>
      <c r="D113" s="70">
        <v>8.5</v>
      </c>
      <c r="E113" s="70">
        <f>SUM(D113*5)</f>
        <v>42.5</v>
      </c>
      <c r="F113" s="70">
        <f t="shared" ref="F113" si="15">E113*A113</f>
        <v>0</v>
      </c>
    </row>
    <row r="114" spans="1:6" x14ac:dyDescent="0.2">
      <c r="A114" s="48"/>
      <c r="B114" s="72">
        <v>9515</v>
      </c>
      <c r="C114" s="69" t="s">
        <v>476</v>
      </c>
      <c r="D114" s="70">
        <v>7.5</v>
      </c>
      <c r="E114" s="70">
        <f>SUM(D114*5)</f>
        <v>37.5</v>
      </c>
      <c r="F114" s="70">
        <f t="shared" si="14"/>
        <v>0</v>
      </c>
    </row>
    <row r="115" spans="1:6" ht="8.1" customHeight="1" x14ac:dyDescent="0.25">
      <c r="A115" s="48"/>
      <c r="B115" s="81"/>
      <c r="C115" s="71"/>
      <c r="D115" s="73"/>
      <c r="E115" s="73"/>
      <c r="F115" s="70"/>
    </row>
    <row r="116" spans="1:6" ht="15" x14ac:dyDescent="0.25">
      <c r="A116" s="48"/>
      <c r="B116" s="71"/>
      <c r="C116" s="76" t="s">
        <v>148</v>
      </c>
      <c r="D116" s="77"/>
      <c r="E116" s="77"/>
      <c r="F116" s="70"/>
    </row>
    <row r="117" spans="1:6" x14ac:dyDescent="0.2">
      <c r="A117" s="48"/>
      <c r="B117" s="78">
        <v>5016</v>
      </c>
      <c r="C117" s="71" t="s">
        <v>477</v>
      </c>
      <c r="D117" s="70">
        <v>5</v>
      </c>
      <c r="E117" s="70">
        <f t="shared" ref="E117" si="16">SUM(D117*10)</f>
        <v>50</v>
      </c>
      <c r="F117" s="70">
        <f t="shared" ref="F117" si="17">E117*A117</f>
        <v>0</v>
      </c>
    </row>
    <row r="118" spans="1:6" x14ac:dyDescent="0.2">
      <c r="A118" s="48"/>
      <c r="B118" s="78">
        <v>1015</v>
      </c>
      <c r="C118" s="71" t="s">
        <v>338</v>
      </c>
      <c r="D118" s="70">
        <v>4</v>
      </c>
      <c r="E118" s="70">
        <f t="shared" ref="E118:E137" si="18">SUM(D118*10)</f>
        <v>40</v>
      </c>
      <c r="F118" s="70">
        <f t="shared" ref="F118:F135" si="19">E118*A118</f>
        <v>0</v>
      </c>
    </row>
    <row r="119" spans="1:6" x14ac:dyDescent="0.2">
      <c r="A119" s="48"/>
      <c r="B119" s="72">
        <v>5365</v>
      </c>
      <c r="C119" s="69" t="s">
        <v>83</v>
      </c>
      <c r="D119" s="70">
        <v>5.5</v>
      </c>
      <c r="E119" s="70">
        <f t="shared" si="18"/>
        <v>55</v>
      </c>
      <c r="F119" s="70">
        <f t="shared" si="19"/>
        <v>0</v>
      </c>
    </row>
    <row r="120" spans="1:6" ht="15" x14ac:dyDescent="0.25">
      <c r="A120" s="48"/>
      <c r="B120" s="78">
        <v>5302</v>
      </c>
      <c r="C120" s="71" t="s">
        <v>391</v>
      </c>
      <c r="D120" s="70">
        <v>5</v>
      </c>
      <c r="E120" s="70">
        <f t="shared" ref="E120" si="20">SUM(D120*10)</f>
        <v>50</v>
      </c>
      <c r="F120" s="70">
        <f t="shared" ref="F120" si="21">E120*A120</f>
        <v>0</v>
      </c>
    </row>
    <row r="121" spans="1:6" x14ac:dyDescent="0.2">
      <c r="A121" s="48"/>
      <c r="B121" s="78">
        <v>2095</v>
      </c>
      <c r="C121" s="71" t="s">
        <v>84</v>
      </c>
      <c r="D121" s="70">
        <v>5</v>
      </c>
      <c r="E121" s="70">
        <f t="shared" si="18"/>
        <v>50</v>
      </c>
      <c r="F121" s="70">
        <f t="shared" si="19"/>
        <v>0</v>
      </c>
    </row>
    <row r="122" spans="1:6" x14ac:dyDescent="0.2">
      <c r="A122" s="48"/>
      <c r="B122" s="78">
        <v>4015</v>
      </c>
      <c r="C122" s="69" t="s">
        <v>85</v>
      </c>
      <c r="D122" s="70">
        <v>7.5</v>
      </c>
      <c r="E122" s="70">
        <f t="shared" si="18"/>
        <v>75</v>
      </c>
      <c r="F122" s="82">
        <f t="shared" si="19"/>
        <v>0</v>
      </c>
    </row>
    <row r="123" spans="1:6" ht="15" x14ac:dyDescent="0.25">
      <c r="A123" s="48"/>
      <c r="B123" s="78">
        <v>5301</v>
      </c>
      <c r="C123" s="71" t="s">
        <v>392</v>
      </c>
      <c r="D123" s="70">
        <v>5</v>
      </c>
      <c r="E123" s="70">
        <f t="shared" si="18"/>
        <v>50</v>
      </c>
      <c r="F123" s="70">
        <f t="shared" si="19"/>
        <v>0</v>
      </c>
    </row>
    <row r="124" spans="1:6" x14ac:dyDescent="0.2">
      <c r="A124" s="48"/>
      <c r="B124" s="78">
        <v>5007</v>
      </c>
      <c r="C124" s="71" t="s">
        <v>88</v>
      </c>
      <c r="D124" s="70">
        <v>5</v>
      </c>
      <c r="E124" s="70">
        <f>SUM(D124*10)</f>
        <v>50</v>
      </c>
      <c r="F124" s="70">
        <f>E124*A124</f>
        <v>0</v>
      </c>
    </row>
    <row r="125" spans="1:6" x14ac:dyDescent="0.2">
      <c r="A125" s="48"/>
      <c r="B125" s="78">
        <v>2085</v>
      </c>
      <c r="C125" s="71" t="s">
        <v>86</v>
      </c>
      <c r="D125" s="70">
        <v>5</v>
      </c>
      <c r="E125" s="70">
        <f t="shared" si="18"/>
        <v>50</v>
      </c>
      <c r="F125" s="70">
        <f t="shared" si="19"/>
        <v>0</v>
      </c>
    </row>
    <row r="126" spans="1:6" x14ac:dyDescent="0.2">
      <c r="A126" s="48"/>
      <c r="B126" s="78">
        <v>5005</v>
      </c>
      <c r="C126" s="69" t="s">
        <v>87</v>
      </c>
      <c r="D126" s="70">
        <v>5</v>
      </c>
      <c r="E126" s="70">
        <f t="shared" si="18"/>
        <v>50</v>
      </c>
      <c r="F126" s="70">
        <f t="shared" si="19"/>
        <v>0</v>
      </c>
    </row>
    <row r="127" spans="1:6" x14ac:dyDescent="0.2">
      <c r="A127" s="48"/>
      <c r="B127" s="83">
        <v>3035</v>
      </c>
      <c r="C127" s="71" t="s">
        <v>89</v>
      </c>
      <c r="D127" s="70">
        <v>7.5</v>
      </c>
      <c r="E127" s="70">
        <f t="shared" si="18"/>
        <v>75</v>
      </c>
      <c r="F127" s="70">
        <f t="shared" si="19"/>
        <v>0</v>
      </c>
    </row>
    <row r="128" spans="1:6" x14ac:dyDescent="0.2">
      <c r="A128" s="48"/>
      <c r="B128" s="78">
        <v>1075</v>
      </c>
      <c r="C128" s="71" t="s">
        <v>90</v>
      </c>
      <c r="D128" s="70">
        <v>6</v>
      </c>
      <c r="E128" s="70">
        <f t="shared" si="18"/>
        <v>60</v>
      </c>
      <c r="F128" s="70">
        <f t="shared" si="19"/>
        <v>0</v>
      </c>
    </row>
    <row r="129" spans="1:6" x14ac:dyDescent="0.2">
      <c r="A129" s="48"/>
      <c r="B129" s="78">
        <v>3015</v>
      </c>
      <c r="C129" s="71" t="s">
        <v>430</v>
      </c>
      <c r="D129" s="70">
        <v>6</v>
      </c>
      <c r="E129" s="70">
        <f t="shared" si="18"/>
        <v>60</v>
      </c>
      <c r="F129" s="70">
        <f t="shared" si="19"/>
        <v>0</v>
      </c>
    </row>
    <row r="130" spans="1:6" x14ac:dyDescent="0.2">
      <c r="A130" s="48"/>
      <c r="B130" s="78">
        <v>5310</v>
      </c>
      <c r="C130" s="71" t="s">
        <v>91</v>
      </c>
      <c r="D130" s="70">
        <v>5.5</v>
      </c>
      <c r="E130" s="70">
        <f t="shared" si="18"/>
        <v>55</v>
      </c>
      <c r="F130" s="70">
        <f t="shared" si="19"/>
        <v>0</v>
      </c>
    </row>
    <row r="131" spans="1:6" x14ac:dyDescent="0.2">
      <c r="A131" s="48"/>
      <c r="B131" s="72">
        <v>5014</v>
      </c>
      <c r="C131" s="69" t="s">
        <v>339</v>
      </c>
      <c r="D131" s="70">
        <v>5</v>
      </c>
      <c r="E131" s="70">
        <f t="shared" ref="E131:E132" si="22">SUM(D131*10)</f>
        <v>50</v>
      </c>
      <c r="F131" s="70">
        <f t="shared" ref="F131:F132" si="23">E131*A131</f>
        <v>0</v>
      </c>
    </row>
    <row r="132" spans="1:6" x14ac:dyDescent="0.2">
      <c r="A132" s="48"/>
      <c r="B132" s="72">
        <v>5015</v>
      </c>
      <c r="C132" s="69" t="s">
        <v>340</v>
      </c>
      <c r="D132" s="70">
        <v>5</v>
      </c>
      <c r="E132" s="70">
        <f t="shared" si="22"/>
        <v>50</v>
      </c>
      <c r="F132" s="70">
        <f t="shared" si="23"/>
        <v>0</v>
      </c>
    </row>
    <row r="133" spans="1:6" ht="15" x14ac:dyDescent="0.25">
      <c r="A133" s="48"/>
      <c r="B133" s="81">
        <v>5017</v>
      </c>
      <c r="C133" s="76" t="s">
        <v>393</v>
      </c>
      <c r="D133" s="73">
        <v>5</v>
      </c>
      <c r="E133" s="73">
        <f t="shared" ref="E133" si="24">SUM(D133*10)</f>
        <v>50</v>
      </c>
      <c r="F133" s="73">
        <f t="shared" ref="F133" si="25">E133*A133</f>
        <v>0</v>
      </c>
    </row>
    <row r="134" spans="1:6" x14ac:dyDescent="0.2">
      <c r="A134" s="48"/>
      <c r="B134" s="72">
        <v>5303</v>
      </c>
      <c r="C134" s="69" t="s">
        <v>341</v>
      </c>
      <c r="D134" s="70">
        <v>5</v>
      </c>
      <c r="E134" s="70">
        <f t="shared" si="18"/>
        <v>50</v>
      </c>
      <c r="F134" s="70">
        <f t="shared" si="19"/>
        <v>0</v>
      </c>
    </row>
    <row r="135" spans="1:6" x14ac:dyDescent="0.2">
      <c r="A135" s="48"/>
      <c r="B135" s="72">
        <v>5314</v>
      </c>
      <c r="C135" s="69" t="s">
        <v>92</v>
      </c>
      <c r="D135" s="70">
        <v>5.5</v>
      </c>
      <c r="E135" s="70">
        <f t="shared" si="18"/>
        <v>55</v>
      </c>
      <c r="F135" s="70">
        <f t="shared" si="19"/>
        <v>0</v>
      </c>
    </row>
    <row r="136" spans="1:6" x14ac:dyDescent="0.2">
      <c r="A136" s="48"/>
      <c r="B136" s="69">
        <v>8204</v>
      </c>
      <c r="C136" s="71" t="s">
        <v>138</v>
      </c>
      <c r="D136" s="70">
        <v>4.5</v>
      </c>
      <c r="E136" s="70">
        <f t="shared" si="18"/>
        <v>45</v>
      </c>
      <c r="F136" s="70">
        <f>E136*A136</f>
        <v>0</v>
      </c>
    </row>
    <row r="137" spans="1:6" x14ac:dyDescent="0.2">
      <c r="A137" s="48"/>
      <c r="B137" s="72">
        <v>5010</v>
      </c>
      <c r="C137" s="69" t="s">
        <v>93</v>
      </c>
      <c r="D137" s="70">
        <v>5</v>
      </c>
      <c r="E137" s="70">
        <f t="shared" si="18"/>
        <v>50</v>
      </c>
      <c r="F137" s="70">
        <f>E137*A137</f>
        <v>0</v>
      </c>
    </row>
    <row r="138" spans="1:6" ht="8.1" customHeight="1" x14ac:dyDescent="0.25">
      <c r="A138" s="48"/>
      <c r="B138" s="76"/>
      <c r="C138" s="69"/>
      <c r="D138" s="80"/>
      <c r="E138" s="80"/>
      <c r="F138" s="70"/>
    </row>
    <row r="139" spans="1:6" ht="15" x14ac:dyDescent="0.25">
      <c r="A139" s="48"/>
      <c r="B139" s="76"/>
      <c r="C139" s="76" t="s">
        <v>149</v>
      </c>
      <c r="D139" s="80"/>
      <c r="E139" s="80"/>
      <c r="F139" s="70"/>
    </row>
    <row r="140" spans="1:6" x14ac:dyDescent="0.2">
      <c r="A140" s="48"/>
      <c r="B140" s="69">
        <v>72512</v>
      </c>
      <c r="C140" s="69" t="s">
        <v>206</v>
      </c>
      <c r="D140" s="70">
        <v>0.22</v>
      </c>
      <c r="E140" s="70">
        <f>SUM(D140*320)</f>
        <v>70.400000000000006</v>
      </c>
      <c r="F140" s="70">
        <f>E140*A140</f>
        <v>0</v>
      </c>
    </row>
    <row r="141" spans="1:6" x14ac:dyDescent="0.2">
      <c r="A141" s="48"/>
      <c r="B141" s="69">
        <v>72692</v>
      </c>
      <c r="C141" s="69" t="s">
        <v>207</v>
      </c>
      <c r="D141" s="70">
        <v>0.22</v>
      </c>
      <c r="E141" s="70">
        <f>SUM(D141*300)</f>
        <v>66</v>
      </c>
      <c r="F141" s="70">
        <f t="shared" ref="F141:F184" si="26">E141*A141</f>
        <v>0</v>
      </c>
    </row>
    <row r="142" spans="1:6" s="4" customFormat="1" ht="15" x14ac:dyDescent="0.25">
      <c r="A142" s="48"/>
      <c r="B142" s="76">
        <v>72561</v>
      </c>
      <c r="C142" s="76" t="s">
        <v>473</v>
      </c>
      <c r="D142" s="73">
        <v>0.65</v>
      </c>
      <c r="E142" s="73">
        <f>+D142*30</f>
        <v>19.5</v>
      </c>
      <c r="F142" s="73">
        <f t="shared" si="26"/>
        <v>0</v>
      </c>
    </row>
    <row r="143" spans="1:6" s="4" customFormat="1" ht="15" x14ac:dyDescent="0.25">
      <c r="A143" s="48"/>
      <c r="B143" s="69">
        <v>72551</v>
      </c>
      <c r="C143" s="84" t="s">
        <v>208</v>
      </c>
      <c r="D143" s="70">
        <v>0.65</v>
      </c>
      <c r="E143" s="70">
        <f>SUM(D143*30)</f>
        <v>19.5</v>
      </c>
      <c r="F143" s="70">
        <f t="shared" si="26"/>
        <v>0</v>
      </c>
    </row>
    <row r="144" spans="1:6" s="4" customFormat="1" ht="15" x14ac:dyDescent="0.25">
      <c r="A144" s="48"/>
      <c r="B144" s="85">
        <v>72487</v>
      </c>
      <c r="C144" s="69" t="s">
        <v>394</v>
      </c>
      <c r="D144" s="70">
        <v>0.65</v>
      </c>
      <c r="E144" s="70">
        <f>SUM(D144*24)</f>
        <v>15.600000000000001</v>
      </c>
      <c r="F144" s="70">
        <f>E144*A144</f>
        <v>0</v>
      </c>
    </row>
    <row r="145" spans="1:6" s="4" customFormat="1" ht="15" x14ac:dyDescent="0.25">
      <c r="A145" s="48"/>
      <c r="B145" s="69">
        <v>72497</v>
      </c>
      <c r="C145" s="69" t="s">
        <v>209</v>
      </c>
      <c r="D145" s="70">
        <v>0.65</v>
      </c>
      <c r="E145" s="70">
        <f t="shared" ref="E145" si="27">SUM(D145*24)</f>
        <v>15.600000000000001</v>
      </c>
      <c r="F145" s="70">
        <f t="shared" ref="F145" si="28">E145*A145</f>
        <v>0</v>
      </c>
    </row>
    <row r="146" spans="1:6" x14ac:dyDescent="0.2">
      <c r="A146" s="48"/>
      <c r="B146" s="69">
        <v>72498</v>
      </c>
      <c r="C146" s="69" t="s">
        <v>210</v>
      </c>
      <c r="D146" s="70">
        <v>0.65</v>
      </c>
      <c r="E146" s="70">
        <f t="shared" ref="E146" si="29">SUM(D146*24)</f>
        <v>15.600000000000001</v>
      </c>
      <c r="F146" s="70">
        <f>E146*A146</f>
        <v>0</v>
      </c>
    </row>
    <row r="147" spans="1:6" s="4" customFormat="1" ht="15" x14ac:dyDescent="0.25">
      <c r="A147" s="48"/>
      <c r="B147" s="69">
        <v>72555</v>
      </c>
      <c r="C147" s="69" t="s">
        <v>395</v>
      </c>
      <c r="D147" s="70">
        <v>0.65</v>
      </c>
      <c r="E147" s="70">
        <f>SUM(D147*30)</f>
        <v>19.5</v>
      </c>
      <c r="F147" s="70">
        <f t="shared" si="26"/>
        <v>0</v>
      </c>
    </row>
    <row r="148" spans="1:6" x14ac:dyDescent="0.2">
      <c r="A148" s="48"/>
      <c r="B148" s="69">
        <v>72571</v>
      </c>
      <c r="C148" s="69" t="s">
        <v>211</v>
      </c>
      <c r="D148" s="70">
        <v>0.65</v>
      </c>
      <c r="E148" s="70">
        <f>SUM(D148*30)</f>
        <v>19.5</v>
      </c>
      <c r="F148" s="70">
        <f t="shared" si="26"/>
        <v>0</v>
      </c>
    </row>
    <row r="149" spans="1:6" x14ac:dyDescent="0.2">
      <c r="A149" s="48"/>
      <c r="B149" s="69">
        <v>72572</v>
      </c>
      <c r="C149" s="69" t="s">
        <v>212</v>
      </c>
      <c r="D149" s="70">
        <v>0.65</v>
      </c>
      <c r="E149" s="70">
        <f>SUM(D149*30)</f>
        <v>19.5</v>
      </c>
      <c r="F149" s="70">
        <f t="shared" si="26"/>
        <v>0</v>
      </c>
    </row>
    <row r="150" spans="1:6" x14ac:dyDescent="0.2">
      <c r="A150" s="48"/>
      <c r="B150" s="69">
        <v>72573</v>
      </c>
      <c r="C150" s="69" t="s">
        <v>381</v>
      </c>
      <c r="D150" s="70">
        <v>0.65</v>
      </c>
      <c r="E150" s="70">
        <f>SUM(D150*30)</f>
        <v>19.5</v>
      </c>
      <c r="F150" s="70">
        <f t="shared" si="26"/>
        <v>0</v>
      </c>
    </row>
    <row r="151" spans="1:6" x14ac:dyDescent="0.2">
      <c r="A151" s="48"/>
      <c r="B151" s="69">
        <v>72520</v>
      </c>
      <c r="C151" s="69" t="s">
        <v>382</v>
      </c>
      <c r="D151" s="70">
        <v>0.65</v>
      </c>
      <c r="E151" s="70">
        <f>SUM(D151*24)</f>
        <v>15.600000000000001</v>
      </c>
      <c r="F151" s="70">
        <f t="shared" si="26"/>
        <v>0</v>
      </c>
    </row>
    <row r="152" spans="1:6" x14ac:dyDescent="0.2">
      <c r="A152" s="48"/>
      <c r="B152" s="71">
        <v>72534</v>
      </c>
      <c r="C152" s="71" t="s">
        <v>213</v>
      </c>
      <c r="D152" s="70">
        <v>0.65</v>
      </c>
      <c r="E152" s="70">
        <f>SUM(D152*30)</f>
        <v>19.5</v>
      </c>
      <c r="F152" s="70">
        <f t="shared" si="26"/>
        <v>0</v>
      </c>
    </row>
    <row r="153" spans="1:6" x14ac:dyDescent="0.2">
      <c r="A153" s="48"/>
      <c r="B153" s="71">
        <v>72533</v>
      </c>
      <c r="C153" s="71" t="s">
        <v>214</v>
      </c>
      <c r="D153" s="70">
        <v>0.65</v>
      </c>
      <c r="E153" s="70">
        <f>SUM(D153*30)</f>
        <v>19.5</v>
      </c>
      <c r="F153" s="70">
        <f t="shared" si="26"/>
        <v>0</v>
      </c>
    </row>
    <row r="154" spans="1:6" x14ac:dyDescent="0.2">
      <c r="A154" s="48"/>
      <c r="B154" s="72">
        <v>66110</v>
      </c>
      <c r="C154" s="84" t="s">
        <v>215</v>
      </c>
      <c r="D154" s="70">
        <v>1.45</v>
      </c>
      <c r="E154" s="70">
        <f>SUM(D154*12)</f>
        <v>17.399999999999999</v>
      </c>
      <c r="F154" s="70">
        <f t="shared" si="26"/>
        <v>0</v>
      </c>
    </row>
    <row r="155" spans="1:6" x14ac:dyDescent="0.2">
      <c r="A155" s="48"/>
      <c r="B155" s="71">
        <v>66117</v>
      </c>
      <c r="C155" s="71" t="s">
        <v>216</v>
      </c>
      <c r="D155" s="70">
        <v>1.45</v>
      </c>
      <c r="E155" s="70">
        <f t="shared" ref="E155:E204" si="30">SUM(D155*12)</f>
        <v>17.399999999999999</v>
      </c>
      <c r="F155" s="70">
        <f t="shared" si="26"/>
        <v>0</v>
      </c>
    </row>
    <row r="156" spans="1:6" x14ac:dyDescent="0.2">
      <c r="A156" s="48"/>
      <c r="B156" s="71">
        <v>66142</v>
      </c>
      <c r="C156" s="71" t="s">
        <v>342</v>
      </c>
      <c r="D156" s="70">
        <v>1.45</v>
      </c>
      <c r="E156" s="70">
        <f t="shared" si="30"/>
        <v>17.399999999999999</v>
      </c>
      <c r="F156" s="70">
        <f t="shared" si="26"/>
        <v>0</v>
      </c>
    </row>
    <row r="157" spans="1:6" s="4" customFormat="1" ht="15" x14ac:dyDescent="0.25">
      <c r="A157" s="48"/>
      <c r="B157" s="74">
        <v>66933</v>
      </c>
      <c r="C157" s="74" t="s">
        <v>456</v>
      </c>
      <c r="D157" s="73">
        <v>1.45</v>
      </c>
      <c r="E157" s="73">
        <f>+D157*12</f>
        <v>17.399999999999999</v>
      </c>
      <c r="F157" s="70">
        <f t="shared" si="26"/>
        <v>0</v>
      </c>
    </row>
    <row r="158" spans="1:6" x14ac:dyDescent="0.2">
      <c r="A158" s="48"/>
      <c r="B158" s="71">
        <v>66923</v>
      </c>
      <c r="C158" s="84" t="s">
        <v>217</v>
      </c>
      <c r="D158" s="70">
        <v>1.45</v>
      </c>
      <c r="E158" s="70">
        <f t="shared" si="30"/>
        <v>17.399999999999999</v>
      </c>
      <c r="F158" s="70">
        <f t="shared" si="26"/>
        <v>0</v>
      </c>
    </row>
    <row r="159" spans="1:6" x14ac:dyDescent="0.2">
      <c r="A159" s="48"/>
      <c r="B159" s="69">
        <v>66137</v>
      </c>
      <c r="C159" s="84" t="s">
        <v>218</v>
      </c>
      <c r="D159" s="70">
        <v>1.45</v>
      </c>
      <c r="E159" s="70">
        <f t="shared" si="30"/>
        <v>17.399999999999999</v>
      </c>
      <c r="F159" s="70">
        <f t="shared" si="26"/>
        <v>0</v>
      </c>
    </row>
    <row r="160" spans="1:6" x14ac:dyDescent="0.2">
      <c r="A160" s="48"/>
      <c r="B160" s="71">
        <v>66138</v>
      </c>
      <c r="C160" s="71" t="s">
        <v>219</v>
      </c>
      <c r="D160" s="70">
        <v>1.45</v>
      </c>
      <c r="E160" s="70">
        <f t="shared" si="30"/>
        <v>17.399999999999999</v>
      </c>
      <c r="F160" s="70">
        <f t="shared" si="26"/>
        <v>0</v>
      </c>
    </row>
    <row r="161" spans="1:6" x14ac:dyDescent="0.2">
      <c r="A161" s="48"/>
      <c r="B161" s="71">
        <v>66116</v>
      </c>
      <c r="C161" s="87" t="s">
        <v>220</v>
      </c>
      <c r="D161" s="70">
        <v>1.45</v>
      </c>
      <c r="E161" s="70">
        <f t="shared" si="30"/>
        <v>17.399999999999999</v>
      </c>
      <c r="F161" s="70">
        <f t="shared" si="26"/>
        <v>0</v>
      </c>
    </row>
    <row r="162" spans="1:6" x14ac:dyDescent="0.2">
      <c r="A162" s="48"/>
      <c r="B162" s="71">
        <v>66889</v>
      </c>
      <c r="C162" s="69" t="s">
        <v>221</v>
      </c>
      <c r="D162" s="70">
        <v>1.45</v>
      </c>
      <c r="E162" s="70">
        <f t="shared" si="30"/>
        <v>17.399999999999999</v>
      </c>
      <c r="F162" s="70">
        <f t="shared" si="26"/>
        <v>0</v>
      </c>
    </row>
    <row r="163" spans="1:6" x14ac:dyDescent="0.2">
      <c r="A163" s="48"/>
      <c r="B163" s="71">
        <v>66867</v>
      </c>
      <c r="C163" s="84" t="s">
        <v>222</v>
      </c>
      <c r="D163" s="70">
        <v>1.45</v>
      </c>
      <c r="E163" s="70">
        <f t="shared" si="30"/>
        <v>17.399999999999999</v>
      </c>
      <c r="F163" s="70">
        <f t="shared" si="26"/>
        <v>0</v>
      </c>
    </row>
    <row r="164" spans="1:6" x14ac:dyDescent="0.2">
      <c r="A164" s="48"/>
      <c r="B164" s="71">
        <v>66132</v>
      </c>
      <c r="C164" s="86" t="s">
        <v>396</v>
      </c>
      <c r="D164" s="70">
        <v>1.45</v>
      </c>
      <c r="E164" s="70">
        <f t="shared" si="30"/>
        <v>17.399999999999999</v>
      </c>
      <c r="F164" s="70">
        <f t="shared" si="26"/>
        <v>0</v>
      </c>
    </row>
    <row r="165" spans="1:6" x14ac:dyDescent="0.2">
      <c r="A165" s="48"/>
      <c r="B165" s="69">
        <v>66147</v>
      </c>
      <c r="C165" s="86" t="s">
        <v>223</v>
      </c>
      <c r="D165" s="70">
        <v>1.45</v>
      </c>
      <c r="E165" s="70">
        <f t="shared" si="30"/>
        <v>17.399999999999999</v>
      </c>
      <c r="F165" s="70">
        <f t="shared" si="26"/>
        <v>0</v>
      </c>
    </row>
    <row r="166" spans="1:6" x14ac:dyDescent="0.2">
      <c r="A166" s="48"/>
      <c r="B166" s="72">
        <v>66120</v>
      </c>
      <c r="C166" s="84" t="s">
        <v>224</v>
      </c>
      <c r="D166" s="70">
        <v>1.45</v>
      </c>
      <c r="E166" s="70">
        <f t="shared" si="30"/>
        <v>17.399999999999999</v>
      </c>
      <c r="F166" s="70">
        <f t="shared" si="26"/>
        <v>0</v>
      </c>
    </row>
    <row r="167" spans="1:6" ht="15" x14ac:dyDescent="0.25">
      <c r="A167" s="48"/>
      <c r="B167" s="81">
        <v>66135</v>
      </c>
      <c r="C167" s="88" t="s">
        <v>481</v>
      </c>
      <c r="D167" s="73">
        <v>1.45</v>
      </c>
      <c r="E167" s="73">
        <f t="shared" si="30"/>
        <v>17.399999999999999</v>
      </c>
      <c r="F167" s="73">
        <f t="shared" si="26"/>
        <v>0</v>
      </c>
    </row>
    <row r="168" spans="1:6" x14ac:dyDescent="0.2">
      <c r="A168" s="48"/>
      <c r="B168" s="71">
        <v>66121</v>
      </c>
      <c r="C168" s="84" t="s">
        <v>225</v>
      </c>
      <c r="D168" s="70">
        <v>1.45</v>
      </c>
      <c r="E168" s="70">
        <f t="shared" si="30"/>
        <v>17.399999999999999</v>
      </c>
      <c r="F168" s="70">
        <f t="shared" si="26"/>
        <v>0</v>
      </c>
    </row>
    <row r="169" spans="1:6" x14ac:dyDescent="0.2">
      <c r="A169" s="48"/>
      <c r="B169" s="71">
        <v>66938</v>
      </c>
      <c r="C169" s="86" t="s">
        <v>226</v>
      </c>
      <c r="D169" s="70">
        <v>1.45</v>
      </c>
      <c r="E169" s="70">
        <f t="shared" si="30"/>
        <v>17.399999999999999</v>
      </c>
      <c r="F169" s="70">
        <f t="shared" si="26"/>
        <v>0</v>
      </c>
    </row>
    <row r="170" spans="1:6" x14ac:dyDescent="0.2">
      <c r="A170" s="48"/>
      <c r="B170" s="85">
        <v>66327</v>
      </c>
      <c r="C170" s="69" t="s">
        <v>227</v>
      </c>
      <c r="D170" s="70">
        <v>1.45</v>
      </c>
      <c r="E170" s="70">
        <f t="shared" si="30"/>
        <v>17.399999999999999</v>
      </c>
      <c r="F170" s="70">
        <f t="shared" si="26"/>
        <v>0</v>
      </c>
    </row>
    <row r="171" spans="1:6" x14ac:dyDescent="0.2">
      <c r="A171" s="48"/>
      <c r="B171" s="71">
        <v>66936</v>
      </c>
      <c r="C171" s="84" t="s">
        <v>343</v>
      </c>
      <c r="D171" s="70">
        <v>1.45</v>
      </c>
      <c r="E171" s="70">
        <f t="shared" si="30"/>
        <v>17.399999999999999</v>
      </c>
      <c r="F171" s="70">
        <f t="shared" si="26"/>
        <v>0</v>
      </c>
    </row>
    <row r="172" spans="1:6" x14ac:dyDescent="0.2">
      <c r="A172" s="48"/>
      <c r="B172" s="71">
        <v>66130</v>
      </c>
      <c r="C172" s="84" t="s">
        <v>228</v>
      </c>
      <c r="D172" s="70">
        <v>1.45</v>
      </c>
      <c r="E172" s="70">
        <f t="shared" si="30"/>
        <v>17.399999999999999</v>
      </c>
      <c r="F172" s="70">
        <f t="shared" si="26"/>
        <v>0</v>
      </c>
    </row>
    <row r="173" spans="1:6" ht="15" x14ac:dyDescent="0.25">
      <c r="A173" s="48"/>
      <c r="B173" s="71">
        <v>66318</v>
      </c>
      <c r="C173" s="69" t="s">
        <v>229</v>
      </c>
      <c r="D173" s="70">
        <v>1.45</v>
      </c>
      <c r="E173" s="70">
        <f t="shared" si="30"/>
        <v>17.399999999999999</v>
      </c>
      <c r="F173" s="70">
        <f t="shared" si="26"/>
        <v>0</v>
      </c>
    </row>
    <row r="174" spans="1:6" x14ac:dyDescent="0.2">
      <c r="A174" s="48"/>
      <c r="B174" s="71">
        <v>66133</v>
      </c>
      <c r="C174" s="87" t="s">
        <v>230</v>
      </c>
      <c r="D174" s="70">
        <v>1.45</v>
      </c>
      <c r="E174" s="70">
        <f t="shared" si="30"/>
        <v>17.399999999999999</v>
      </c>
      <c r="F174" s="70">
        <f t="shared" si="26"/>
        <v>0</v>
      </c>
    </row>
    <row r="175" spans="1:6" s="4" customFormat="1" ht="15" x14ac:dyDescent="0.25">
      <c r="A175" s="48"/>
      <c r="B175" s="74">
        <v>66817</v>
      </c>
      <c r="C175" s="112" t="s">
        <v>448</v>
      </c>
      <c r="D175" s="73">
        <v>1.45</v>
      </c>
      <c r="E175" s="73">
        <f t="shared" si="30"/>
        <v>17.399999999999999</v>
      </c>
      <c r="F175" s="73">
        <f t="shared" si="26"/>
        <v>0</v>
      </c>
    </row>
    <row r="176" spans="1:6" x14ac:dyDescent="0.2">
      <c r="A176" s="48"/>
      <c r="B176" s="71">
        <v>66124</v>
      </c>
      <c r="C176" s="87" t="s">
        <v>344</v>
      </c>
      <c r="D176" s="70">
        <v>1.45</v>
      </c>
      <c r="E176" s="70">
        <f t="shared" si="30"/>
        <v>17.399999999999999</v>
      </c>
      <c r="F176" s="70">
        <f t="shared" si="26"/>
        <v>0</v>
      </c>
    </row>
    <row r="177" spans="1:6" x14ac:dyDescent="0.2">
      <c r="A177" s="48"/>
      <c r="B177" s="71">
        <v>66151</v>
      </c>
      <c r="C177" s="84" t="s">
        <v>231</v>
      </c>
      <c r="D177" s="70">
        <v>1.45</v>
      </c>
      <c r="E177" s="70">
        <f t="shared" si="30"/>
        <v>17.399999999999999</v>
      </c>
      <c r="F177" s="70">
        <f t="shared" si="26"/>
        <v>0</v>
      </c>
    </row>
    <row r="178" spans="1:6" x14ac:dyDescent="0.2">
      <c r="A178" s="48"/>
      <c r="B178" s="71">
        <v>66888</v>
      </c>
      <c r="C178" s="86" t="s">
        <v>232</v>
      </c>
      <c r="D178" s="70">
        <v>1.45</v>
      </c>
      <c r="E178" s="70">
        <f t="shared" si="30"/>
        <v>17.399999999999999</v>
      </c>
      <c r="F178" s="70">
        <f t="shared" si="26"/>
        <v>0</v>
      </c>
    </row>
    <row r="179" spans="1:6" x14ac:dyDescent="0.2">
      <c r="A179" s="48"/>
      <c r="B179" s="71">
        <v>66935</v>
      </c>
      <c r="C179" s="84" t="s">
        <v>345</v>
      </c>
      <c r="D179" s="70">
        <v>1.45</v>
      </c>
      <c r="E179" s="70">
        <f>SUM(D179*12)</f>
        <v>17.399999999999999</v>
      </c>
      <c r="F179" s="70">
        <f>E179*A179</f>
        <v>0</v>
      </c>
    </row>
    <row r="180" spans="1:6" x14ac:dyDescent="0.2">
      <c r="A180" s="48"/>
      <c r="B180" s="71">
        <v>66320</v>
      </c>
      <c r="C180" s="87" t="s">
        <v>233</v>
      </c>
      <c r="D180" s="70">
        <v>1.45</v>
      </c>
      <c r="E180" s="70">
        <f t="shared" si="30"/>
        <v>17.399999999999999</v>
      </c>
      <c r="F180" s="70">
        <f t="shared" si="26"/>
        <v>0</v>
      </c>
    </row>
    <row r="181" spans="1:6" x14ac:dyDescent="0.2">
      <c r="A181" s="48"/>
      <c r="B181" s="71">
        <v>66834</v>
      </c>
      <c r="C181" s="86" t="s">
        <v>234</v>
      </c>
      <c r="D181" s="70">
        <v>1.45</v>
      </c>
      <c r="E181" s="70">
        <f t="shared" si="30"/>
        <v>17.399999999999999</v>
      </c>
      <c r="F181" s="70">
        <f t="shared" si="26"/>
        <v>0</v>
      </c>
    </row>
    <row r="182" spans="1:6" x14ac:dyDescent="0.2">
      <c r="A182" s="48"/>
      <c r="B182" s="72">
        <v>66152</v>
      </c>
      <c r="C182" s="84" t="s">
        <v>235</v>
      </c>
      <c r="D182" s="70">
        <v>1.45</v>
      </c>
      <c r="E182" s="70">
        <f t="shared" si="30"/>
        <v>17.399999999999999</v>
      </c>
      <c r="F182" s="70">
        <f t="shared" si="26"/>
        <v>0</v>
      </c>
    </row>
    <row r="183" spans="1:6" x14ac:dyDescent="0.2">
      <c r="A183" s="48"/>
      <c r="B183" s="71">
        <v>66891</v>
      </c>
      <c r="C183" s="86" t="s">
        <v>236</v>
      </c>
      <c r="D183" s="70">
        <v>1.45</v>
      </c>
      <c r="E183" s="70">
        <f t="shared" si="30"/>
        <v>17.399999999999999</v>
      </c>
      <c r="F183" s="70">
        <f t="shared" si="26"/>
        <v>0</v>
      </c>
    </row>
    <row r="184" spans="1:6" x14ac:dyDescent="0.2">
      <c r="A184" s="48"/>
      <c r="B184" s="71">
        <v>66221</v>
      </c>
      <c r="C184" s="86" t="s">
        <v>237</v>
      </c>
      <c r="D184" s="70">
        <v>1.45</v>
      </c>
      <c r="E184" s="70">
        <f t="shared" si="30"/>
        <v>17.399999999999999</v>
      </c>
      <c r="F184" s="70">
        <f t="shared" si="26"/>
        <v>0</v>
      </c>
    </row>
    <row r="185" spans="1:6" x14ac:dyDescent="0.2">
      <c r="A185" s="48"/>
      <c r="B185" s="72">
        <v>66115</v>
      </c>
      <c r="C185" s="84" t="s">
        <v>238</v>
      </c>
      <c r="D185" s="70">
        <v>1.45</v>
      </c>
      <c r="E185" s="70">
        <f t="shared" si="30"/>
        <v>17.399999999999999</v>
      </c>
      <c r="F185" s="70">
        <f t="shared" ref="F185:F205" si="31">E185*A185</f>
        <v>0</v>
      </c>
    </row>
    <row r="186" spans="1:6" ht="15" x14ac:dyDescent="0.25">
      <c r="A186" s="48"/>
      <c r="B186" s="81">
        <v>66898</v>
      </c>
      <c r="C186" s="88" t="s">
        <v>480</v>
      </c>
      <c r="D186" s="73">
        <v>1.45</v>
      </c>
      <c r="E186" s="73">
        <f t="shared" si="30"/>
        <v>17.399999999999999</v>
      </c>
      <c r="F186" s="73">
        <f t="shared" si="31"/>
        <v>0</v>
      </c>
    </row>
    <row r="187" spans="1:6" x14ac:dyDescent="0.2">
      <c r="A187" s="48"/>
      <c r="B187" s="71">
        <v>66934</v>
      </c>
      <c r="C187" s="84" t="s">
        <v>346</v>
      </c>
      <c r="D187" s="70">
        <v>1.45</v>
      </c>
      <c r="E187" s="70">
        <f t="shared" si="30"/>
        <v>17.399999999999999</v>
      </c>
      <c r="F187" s="70">
        <f t="shared" si="31"/>
        <v>0</v>
      </c>
    </row>
    <row r="188" spans="1:6" s="4" customFormat="1" ht="15" x14ac:dyDescent="0.25">
      <c r="A188" s="48"/>
      <c r="B188" s="71">
        <v>66125</v>
      </c>
      <c r="C188" s="84" t="s">
        <v>239</v>
      </c>
      <c r="D188" s="70">
        <v>1.45</v>
      </c>
      <c r="E188" s="70">
        <f t="shared" si="30"/>
        <v>17.399999999999999</v>
      </c>
      <c r="F188" s="70">
        <f t="shared" si="31"/>
        <v>0</v>
      </c>
    </row>
    <row r="189" spans="1:6" s="4" customFormat="1" ht="15" x14ac:dyDescent="0.25">
      <c r="A189" s="48"/>
      <c r="B189" s="74">
        <v>66145</v>
      </c>
      <c r="C189" s="88" t="s">
        <v>479</v>
      </c>
      <c r="D189" s="73">
        <v>1.45</v>
      </c>
      <c r="E189" s="73">
        <f t="shared" ref="E189" si="32">SUM(D189*12)</f>
        <v>17.399999999999999</v>
      </c>
      <c r="F189" s="73">
        <f t="shared" ref="F189" si="33">E189*A189</f>
        <v>0</v>
      </c>
    </row>
    <row r="190" spans="1:6" x14ac:dyDescent="0.2">
      <c r="A190" s="48"/>
      <c r="B190" s="69">
        <v>66155</v>
      </c>
      <c r="C190" s="84" t="s">
        <v>240</v>
      </c>
      <c r="D190" s="70">
        <v>2.65</v>
      </c>
      <c r="E190" s="70">
        <f t="shared" si="30"/>
        <v>31.799999999999997</v>
      </c>
      <c r="F190" s="70">
        <f t="shared" si="31"/>
        <v>0</v>
      </c>
    </row>
    <row r="191" spans="1:6" x14ac:dyDescent="0.2">
      <c r="A191" s="48"/>
      <c r="B191" s="69">
        <v>66156</v>
      </c>
      <c r="C191" s="84" t="s">
        <v>241</v>
      </c>
      <c r="D191" s="70">
        <v>2.65</v>
      </c>
      <c r="E191" s="70">
        <f t="shared" si="30"/>
        <v>31.799999999999997</v>
      </c>
      <c r="F191" s="70">
        <f t="shared" si="31"/>
        <v>0</v>
      </c>
    </row>
    <row r="192" spans="1:6" x14ac:dyDescent="0.2">
      <c r="A192" s="48"/>
      <c r="B192" s="69">
        <v>66940</v>
      </c>
      <c r="C192" s="84" t="s">
        <v>242</v>
      </c>
      <c r="D192" s="70">
        <v>2.65</v>
      </c>
      <c r="E192" s="70">
        <f t="shared" si="30"/>
        <v>31.799999999999997</v>
      </c>
      <c r="F192" s="70">
        <f t="shared" si="31"/>
        <v>0</v>
      </c>
    </row>
    <row r="193" spans="1:6" x14ac:dyDescent="0.2">
      <c r="A193" s="48"/>
      <c r="B193" s="69">
        <v>66939</v>
      </c>
      <c r="C193" s="84" t="s">
        <v>347</v>
      </c>
      <c r="D193" s="70">
        <v>2.65</v>
      </c>
      <c r="E193" s="70">
        <f t="shared" si="30"/>
        <v>31.799999999999997</v>
      </c>
      <c r="F193" s="70">
        <f t="shared" si="31"/>
        <v>0</v>
      </c>
    </row>
    <row r="194" spans="1:6" x14ac:dyDescent="0.2">
      <c r="A194" s="48"/>
      <c r="B194" s="69">
        <v>66200</v>
      </c>
      <c r="C194" s="84" t="s">
        <v>243</v>
      </c>
      <c r="D194" s="70">
        <v>2.65</v>
      </c>
      <c r="E194" s="70">
        <f t="shared" si="30"/>
        <v>31.799999999999997</v>
      </c>
      <c r="F194" s="70">
        <f t="shared" si="31"/>
        <v>0</v>
      </c>
    </row>
    <row r="195" spans="1:6" s="4" customFormat="1" ht="15" x14ac:dyDescent="0.25">
      <c r="A195" s="48"/>
      <c r="B195" s="69">
        <v>66154</v>
      </c>
      <c r="C195" s="84" t="s">
        <v>334</v>
      </c>
      <c r="D195" s="70">
        <v>2.65</v>
      </c>
      <c r="E195" s="70">
        <f t="shared" si="30"/>
        <v>31.799999999999997</v>
      </c>
      <c r="F195" s="70">
        <f t="shared" si="31"/>
        <v>0</v>
      </c>
    </row>
    <row r="196" spans="1:6" x14ac:dyDescent="0.2">
      <c r="A196" s="48"/>
      <c r="B196" s="71">
        <v>66892</v>
      </c>
      <c r="C196" s="69" t="s">
        <v>244</v>
      </c>
      <c r="D196" s="70">
        <v>2.65</v>
      </c>
      <c r="E196" s="70">
        <f t="shared" si="30"/>
        <v>31.799999999999997</v>
      </c>
      <c r="F196" s="70">
        <f t="shared" si="31"/>
        <v>0</v>
      </c>
    </row>
    <row r="197" spans="1:6" x14ac:dyDescent="0.2">
      <c r="A197" s="48"/>
      <c r="B197" s="69">
        <v>66158</v>
      </c>
      <c r="C197" s="84" t="s">
        <v>245</v>
      </c>
      <c r="D197" s="70">
        <v>2.65</v>
      </c>
      <c r="E197" s="70">
        <f t="shared" si="30"/>
        <v>31.799999999999997</v>
      </c>
      <c r="F197" s="70">
        <f t="shared" si="31"/>
        <v>0</v>
      </c>
    </row>
    <row r="198" spans="1:6" x14ac:dyDescent="0.2">
      <c r="A198" s="48"/>
      <c r="B198" s="72">
        <v>66082</v>
      </c>
      <c r="C198" s="89" t="s">
        <v>246</v>
      </c>
      <c r="D198" s="70">
        <v>3.69</v>
      </c>
      <c r="E198" s="70">
        <f t="shared" si="30"/>
        <v>44.28</v>
      </c>
      <c r="F198" s="70">
        <f t="shared" si="31"/>
        <v>0</v>
      </c>
    </row>
    <row r="199" spans="1:6" s="4" customFormat="1" ht="15" x14ac:dyDescent="0.25">
      <c r="A199" s="48"/>
      <c r="B199" s="81">
        <v>66006</v>
      </c>
      <c r="C199" s="94" t="s">
        <v>471</v>
      </c>
      <c r="D199" s="73">
        <v>3.69</v>
      </c>
      <c r="E199" s="73">
        <f>+D199*6</f>
        <v>22.14</v>
      </c>
      <c r="F199" s="73">
        <f t="shared" si="31"/>
        <v>0</v>
      </c>
    </row>
    <row r="200" spans="1:6" x14ac:dyDescent="0.2">
      <c r="A200" s="48"/>
      <c r="B200" s="72">
        <v>66096</v>
      </c>
      <c r="C200" s="89" t="s">
        <v>249</v>
      </c>
      <c r="D200" s="70">
        <v>3.69</v>
      </c>
      <c r="E200" s="70">
        <f>SUM(D200*6)</f>
        <v>22.14</v>
      </c>
      <c r="F200" s="70">
        <f>E200*A200</f>
        <v>0</v>
      </c>
    </row>
    <row r="201" spans="1:6" x14ac:dyDescent="0.2">
      <c r="A201" s="48"/>
      <c r="B201" s="72">
        <v>66094</v>
      </c>
      <c r="C201" s="89" t="s">
        <v>248</v>
      </c>
      <c r="D201" s="70">
        <v>3.69</v>
      </c>
      <c r="E201" s="70">
        <f>SUM(D201*6)</f>
        <v>22.14</v>
      </c>
      <c r="F201" s="70">
        <f>E201*A201</f>
        <v>0</v>
      </c>
    </row>
    <row r="202" spans="1:6" ht="15" customHeight="1" x14ac:dyDescent="0.2">
      <c r="A202" s="48"/>
      <c r="B202" s="72">
        <v>66095</v>
      </c>
      <c r="C202" s="89" t="s">
        <v>247</v>
      </c>
      <c r="D202" s="70">
        <v>3.69</v>
      </c>
      <c r="E202" s="70">
        <f>SUM(D202*6)</f>
        <v>22.14</v>
      </c>
      <c r="F202" s="70">
        <f t="shared" si="31"/>
        <v>0</v>
      </c>
    </row>
    <row r="203" spans="1:6" x14ac:dyDescent="0.2">
      <c r="A203" s="48"/>
      <c r="B203" s="72">
        <v>66070</v>
      </c>
      <c r="C203" s="89" t="s">
        <v>397</v>
      </c>
      <c r="D203" s="70">
        <v>3.69</v>
      </c>
      <c r="E203" s="70">
        <f>SUM(D203*6)</f>
        <v>22.14</v>
      </c>
      <c r="F203" s="70">
        <f t="shared" ref="F203" si="34">E203*A203</f>
        <v>0</v>
      </c>
    </row>
    <row r="204" spans="1:6" x14ac:dyDescent="0.2">
      <c r="A204" s="48"/>
      <c r="B204" s="72">
        <v>83748</v>
      </c>
      <c r="C204" s="89" t="s">
        <v>250</v>
      </c>
      <c r="D204" s="70">
        <v>10.95</v>
      </c>
      <c r="E204" s="70">
        <f t="shared" si="30"/>
        <v>131.39999999999998</v>
      </c>
      <c r="F204" s="70">
        <f t="shared" si="31"/>
        <v>0</v>
      </c>
    </row>
    <row r="205" spans="1:6" x14ac:dyDescent="0.2">
      <c r="A205" s="48"/>
      <c r="B205" s="72">
        <v>83780</v>
      </c>
      <c r="C205" s="89" t="s">
        <v>251</v>
      </c>
      <c r="D205" s="70">
        <v>7.75</v>
      </c>
      <c r="E205" s="70">
        <f>SUM(D205*6)</f>
        <v>46.5</v>
      </c>
      <c r="F205" s="70">
        <f t="shared" si="31"/>
        <v>0</v>
      </c>
    </row>
    <row r="206" spans="1:6" ht="9.75" customHeight="1" x14ac:dyDescent="0.2">
      <c r="A206" s="48"/>
      <c r="B206" s="72"/>
      <c r="C206" s="89"/>
      <c r="D206" s="70"/>
      <c r="E206" s="70"/>
      <c r="F206" s="70"/>
    </row>
    <row r="207" spans="1:6" ht="15" x14ac:dyDescent="0.25">
      <c r="A207" s="48"/>
      <c r="B207" s="72"/>
      <c r="C207" s="94" t="s">
        <v>348</v>
      </c>
      <c r="D207" s="70"/>
      <c r="E207" s="70"/>
      <c r="F207" s="70"/>
    </row>
    <row r="208" spans="1:6" x14ac:dyDescent="0.2">
      <c r="A208" s="48"/>
      <c r="B208" s="72">
        <v>83850</v>
      </c>
      <c r="C208" s="89" t="s">
        <v>398</v>
      </c>
      <c r="D208" s="70">
        <v>7.75</v>
      </c>
      <c r="E208" s="70">
        <f t="shared" ref="E208:E217" si="35">SUM(D208*6)</f>
        <v>46.5</v>
      </c>
      <c r="F208" s="70">
        <f t="shared" ref="F208:F217" si="36">E208*A208</f>
        <v>0</v>
      </c>
    </row>
    <row r="209" spans="1:6" x14ac:dyDescent="0.2">
      <c r="A209" s="48"/>
      <c r="B209" s="72">
        <v>83853</v>
      </c>
      <c r="C209" s="89" t="s">
        <v>399</v>
      </c>
      <c r="D209" s="70">
        <v>7.75</v>
      </c>
      <c r="E209" s="70">
        <f>SUM(D209*6)</f>
        <v>46.5</v>
      </c>
      <c r="F209" s="70">
        <f>E209*A209</f>
        <v>0</v>
      </c>
    </row>
    <row r="210" spans="1:6" x14ac:dyDescent="0.2">
      <c r="A210" s="48"/>
      <c r="B210" s="72">
        <v>83851</v>
      </c>
      <c r="C210" s="89" t="s">
        <v>400</v>
      </c>
      <c r="D210" s="70">
        <v>7.75</v>
      </c>
      <c r="E210" s="70">
        <f t="shared" si="35"/>
        <v>46.5</v>
      </c>
      <c r="F210" s="70">
        <f t="shared" si="36"/>
        <v>0</v>
      </c>
    </row>
    <row r="211" spans="1:6" x14ac:dyDescent="0.2">
      <c r="A211" s="48"/>
      <c r="B211" s="72">
        <v>83852</v>
      </c>
      <c r="C211" s="89" t="s">
        <v>401</v>
      </c>
      <c r="D211" s="70">
        <v>7.75</v>
      </c>
      <c r="E211" s="70">
        <f t="shared" si="35"/>
        <v>46.5</v>
      </c>
      <c r="F211" s="70">
        <f t="shared" si="36"/>
        <v>0</v>
      </c>
    </row>
    <row r="212" spans="1:6" x14ac:dyDescent="0.2">
      <c r="A212" s="48"/>
      <c r="B212" s="72">
        <v>83854</v>
      </c>
      <c r="C212" s="89" t="s">
        <v>402</v>
      </c>
      <c r="D212" s="70">
        <v>7.75</v>
      </c>
      <c r="E212" s="70">
        <f t="shared" si="35"/>
        <v>46.5</v>
      </c>
      <c r="F212" s="70">
        <f t="shared" si="36"/>
        <v>0</v>
      </c>
    </row>
    <row r="213" spans="1:6" x14ac:dyDescent="0.2">
      <c r="A213" s="48"/>
      <c r="B213" s="72">
        <v>83855</v>
      </c>
      <c r="C213" s="89" t="s">
        <v>403</v>
      </c>
      <c r="D213" s="70">
        <v>7.75</v>
      </c>
      <c r="E213" s="70">
        <f t="shared" si="35"/>
        <v>46.5</v>
      </c>
      <c r="F213" s="70">
        <f t="shared" si="36"/>
        <v>0</v>
      </c>
    </row>
    <row r="214" spans="1:6" x14ac:dyDescent="0.2">
      <c r="A214" s="48"/>
      <c r="B214" s="72">
        <v>83856</v>
      </c>
      <c r="C214" s="89" t="s">
        <v>404</v>
      </c>
      <c r="D214" s="70">
        <v>7.75</v>
      </c>
      <c r="E214" s="70">
        <f t="shared" si="35"/>
        <v>46.5</v>
      </c>
      <c r="F214" s="70">
        <f t="shared" si="36"/>
        <v>0</v>
      </c>
    </row>
    <row r="215" spans="1:6" x14ac:dyDescent="0.2">
      <c r="A215" s="48"/>
      <c r="B215" s="72">
        <v>83857</v>
      </c>
      <c r="C215" s="89" t="s">
        <v>405</v>
      </c>
      <c r="D215" s="70">
        <v>7.75</v>
      </c>
      <c r="E215" s="70">
        <f t="shared" si="35"/>
        <v>46.5</v>
      </c>
      <c r="F215" s="70">
        <f t="shared" si="36"/>
        <v>0</v>
      </c>
    </row>
    <row r="216" spans="1:6" x14ac:dyDescent="0.2">
      <c r="A216" s="48"/>
      <c r="B216" s="72">
        <v>83858</v>
      </c>
      <c r="C216" s="89" t="s">
        <v>406</v>
      </c>
      <c r="D216" s="70">
        <v>7.75</v>
      </c>
      <c r="E216" s="70">
        <f t="shared" si="35"/>
        <v>46.5</v>
      </c>
      <c r="F216" s="70">
        <f t="shared" si="36"/>
        <v>0</v>
      </c>
    </row>
    <row r="217" spans="1:6" x14ac:dyDescent="0.2">
      <c r="A217" s="48"/>
      <c r="B217" s="72">
        <v>83859</v>
      </c>
      <c r="C217" s="89" t="s">
        <v>407</v>
      </c>
      <c r="D217" s="70">
        <v>7.75</v>
      </c>
      <c r="E217" s="70">
        <f t="shared" si="35"/>
        <v>46.5</v>
      </c>
      <c r="F217" s="70">
        <f t="shared" si="36"/>
        <v>0</v>
      </c>
    </row>
    <row r="218" spans="1:6" s="4" customFormat="1" ht="8.25" customHeight="1" x14ac:dyDescent="0.25">
      <c r="A218" s="48"/>
      <c r="B218" s="72"/>
      <c r="C218" s="89"/>
      <c r="D218" s="70"/>
      <c r="E218" s="70"/>
      <c r="F218" s="70"/>
    </row>
    <row r="219" spans="1:6" ht="15" x14ac:dyDescent="0.25">
      <c r="A219" s="48"/>
      <c r="B219" s="71"/>
      <c r="C219" s="76" t="s">
        <v>150</v>
      </c>
      <c r="D219" s="77"/>
      <c r="E219" s="77"/>
      <c r="F219" s="70"/>
    </row>
    <row r="220" spans="1:6" x14ac:dyDescent="0.2">
      <c r="A220" s="48"/>
      <c r="B220" s="72">
        <v>45008</v>
      </c>
      <c r="C220" s="71" t="s">
        <v>408</v>
      </c>
      <c r="D220" s="70">
        <v>1.45</v>
      </c>
      <c r="E220" s="70">
        <f>SUM(D220*12)</f>
        <v>17.399999999999999</v>
      </c>
      <c r="F220" s="70">
        <f>E220*A220</f>
        <v>0</v>
      </c>
    </row>
    <row r="221" spans="1:6" x14ac:dyDescent="0.2">
      <c r="A221" s="48"/>
      <c r="B221" s="72">
        <v>72563</v>
      </c>
      <c r="C221" s="71" t="s">
        <v>349</v>
      </c>
      <c r="D221" s="70">
        <v>0.65</v>
      </c>
      <c r="E221" s="70">
        <f>SUM(D221*24)</f>
        <v>15.600000000000001</v>
      </c>
      <c r="F221" s="70">
        <f>E221*A221</f>
        <v>0</v>
      </c>
    </row>
    <row r="222" spans="1:6" ht="15" x14ac:dyDescent="0.25">
      <c r="A222" s="48"/>
      <c r="B222" s="72">
        <v>45118</v>
      </c>
      <c r="C222" s="71" t="s">
        <v>350</v>
      </c>
      <c r="D222" s="70">
        <v>1.45</v>
      </c>
      <c r="E222" s="70">
        <f t="shared" ref="E222:E241" si="37">SUM(D222*12)</f>
        <v>17.399999999999999</v>
      </c>
      <c r="F222" s="70">
        <f t="shared" ref="F222:F245" si="38">E222*A222</f>
        <v>0</v>
      </c>
    </row>
    <row r="223" spans="1:6" x14ac:dyDescent="0.2">
      <c r="A223" s="48"/>
      <c r="B223" s="72">
        <v>44010</v>
      </c>
      <c r="C223" s="69" t="s">
        <v>252</v>
      </c>
      <c r="D223" s="70">
        <v>1.45</v>
      </c>
      <c r="E223" s="70">
        <f t="shared" si="37"/>
        <v>17.399999999999999</v>
      </c>
      <c r="F223" s="70">
        <f t="shared" si="38"/>
        <v>0</v>
      </c>
    </row>
    <row r="224" spans="1:6" x14ac:dyDescent="0.2">
      <c r="A224" s="48"/>
      <c r="B224" s="72">
        <v>42830</v>
      </c>
      <c r="C224" s="71" t="s">
        <v>254</v>
      </c>
      <c r="D224" s="70">
        <v>1.45</v>
      </c>
      <c r="E224" s="70">
        <f>SUM(D224*12)</f>
        <v>17.399999999999999</v>
      </c>
      <c r="F224" s="70">
        <f>E224*A224</f>
        <v>0</v>
      </c>
    </row>
    <row r="225" spans="1:6" ht="15" x14ac:dyDescent="0.25">
      <c r="A225" s="48"/>
      <c r="B225" s="72">
        <v>45007</v>
      </c>
      <c r="C225" s="71" t="s">
        <v>255</v>
      </c>
      <c r="D225" s="70">
        <v>1.45</v>
      </c>
      <c r="E225" s="70">
        <f>SUM(D225*12)</f>
        <v>17.399999999999999</v>
      </c>
      <c r="F225" s="70">
        <f>E225*A225</f>
        <v>0</v>
      </c>
    </row>
    <row r="226" spans="1:6" ht="15" x14ac:dyDescent="0.25">
      <c r="A226" s="48"/>
      <c r="B226" s="72">
        <v>45116</v>
      </c>
      <c r="C226" s="71" t="s">
        <v>253</v>
      </c>
      <c r="D226" s="70">
        <v>1.45</v>
      </c>
      <c r="E226" s="70">
        <f t="shared" si="37"/>
        <v>17.399999999999999</v>
      </c>
      <c r="F226" s="70">
        <f t="shared" si="38"/>
        <v>0</v>
      </c>
    </row>
    <row r="227" spans="1:6" x14ac:dyDescent="0.2">
      <c r="A227" s="48"/>
      <c r="B227" s="72">
        <v>45015</v>
      </c>
      <c r="C227" s="71" t="s">
        <v>351</v>
      </c>
      <c r="D227" s="70">
        <v>1.45</v>
      </c>
      <c r="E227" s="70">
        <f>SUM(D227*12)</f>
        <v>17.399999999999999</v>
      </c>
      <c r="F227" s="70">
        <f>E227*A227</f>
        <v>0</v>
      </c>
    </row>
    <row r="228" spans="1:6" x14ac:dyDescent="0.2">
      <c r="A228" s="48"/>
      <c r="B228" s="72">
        <v>45016</v>
      </c>
      <c r="C228" s="71" t="s">
        <v>352</v>
      </c>
      <c r="D228" s="70">
        <v>1.45</v>
      </c>
      <c r="E228" s="70">
        <f>SUM(D228*12)</f>
        <v>17.399999999999999</v>
      </c>
      <c r="F228" s="70">
        <f>E228*A228</f>
        <v>0</v>
      </c>
    </row>
    <row r="229" spans="1:6" ht="15" x14ac:dyDescent="0.25">
      <c r="A229" s="48"/>
      <c r="B229" s="72">
        <v>41070</v>
      </c>
      <c r="C229" s="69" t="s">
        <v>256</v>
      </c>
      <c r="D229" s="70">
        <v>1.45</v>
      </c>
      <c r="E229" s="70">
        <f>SUM(D229*12)</f>
        <v>17.399999999999999</v>
      </c>
      <c r="F229" s="70">
        <f>E229*A229</f>
        <v>0</v>
      </c>
    </row>
    <row r="230" spans="1:6" x14ac:dyDescent="0.2">
      <c r="A230" s="48"/>
      <c r="B230" s="72">
        <v>45310</v>
      </c>
      <c r="C230" s="69" t="s">
        <v>257</v>
      </c>
      <c r="D230" s="70">
        <v>1.45</v>
      </c>
      <c r="E230" s="70">
        <f t="shared" si="37"/>
        <v>17.399999999999999</v>
      </c>
      <c r="F230" s="70">
        <f t="shared" si="38"/>
        <v>0</v>
      </c>
    </row>
    <row r="231" spans="1:6" x14ac:dyDescent="0.2">
      <c r="A231" s="48"/>
      <c r="B231" s="72">
        <v>45018</v>
      </c>
      <c r="C231" s="69" t="s">
        <v>353</v>
      </c>
      <c r="D231" s="70">
        <v>1.45</v>
      </c>
      <c r="E231" s="70">
        <f t="shared" si="37"/>
        <v>17.399999999999999</v>
      </c>
      <c r="F231" s="70">
        <f t="shared" si="38"/>
        <v>0</v>
      </c>
    </row>
    <row r="232" spans="1:6" x14ac:dyDescent="0.2">
      <c r="A232" s="48"/>
      <c r="B232" s="72">
        <v>45019</v>
      </c>
      <c r="C232" s="69" t="s">
        <v>354</v>
      </c>
      <c r="D232" s="70">
        <v>1.45</v>
      </c>
      <c r="E232" s="70">
        <f t="shared" si="37"/>
        <v>17.399999999999999</v>
      </c>
      <c r="F232" s="70">
        <f t="shared" si="38"/>
        <v>0</v>
      </c>
    </row>
    <row r="233" spans="1:6" ht="15" x14ac:dyDescent="0.25">
      <c r="A233" s="48"/>
      <c r="B233" s="81">
        <v>45021</v>
      </c>
      <c r="C233" s="76" t="s">
        <v>409</v>
      </c>
      <c r="D233" s="70">
        <v>1.45</v>
      </c>
      <c r="E233" s="73">
        <f t="shared" ref="E233" si="39">SUM(D233*12)</f>
        <v>17.399999999999999</v>
      </c>
      <c r="F233" s="73">
        <f t="shared" ref="F233" si="40">E233*A233</f>
        <v>0</v>
      </c>
    </row>
    <row r="234" spans="1:6" s="4" customFormat="1" ht="15" x14ac:dyDescent="0.25">
      <c r="A234" s="48"/>
      <c r="B234" s="72">
        <v>45041</v>
      </c>
      <c r="C234" s="69" t="s">
        <v>258</v>
      </c>
      <c r="D234" s="70">
        <v>1.45</v>
      </c>
      <c r="E234" s="70">
        <f>SUM(D234*12)</f>
        <v>17.399999999999999</v>
      </c>
      <c r="F234" s="70">
        <f>E234*A234</f>
        <v>0</v>
      </c>
    </row>
    <row r="235" spans="1:6" x14ac:dyDescent="0.2">
      <c r="A235" s="48"/>
      <c r="B235" s="72">
        <v>45010</v>
      </c>
      <c r="C235" s="69" t="s">
        <v>259</v>
      </c>
      <c r="D235" s="70">
        <v>1.45</v>
      </c>
      <c r="E235" s="70">
        <f t="shared" si="37"/>
        <v>17.399999999999999</v>
      </c>
      <c r="F235" s="70">
        <f t="shared" si="38"/>
        <v>0</v>
      </c>
    </row>
    <row r="236" spans="1:6" x14ac:dyDescent="0.2">
      <c r="A236" s="48"/>
      <c r="B236" s="72">
        <v>66309</v>
      </c>
      <c r="C236" s="86" t="s">
        <v>321</v>
      </c>
      <c r="D236" s="70">
        <v>1.45</v>
      </c>
      <c r="E236" s="70">
        <f t="shared" si="37"/>
        <v>17.399999999999999</v>
      </c>
      <c r="F236" s="70">
        <f t="shared" si="38"/>
        <v>0</v>
      </c>
    </row>
    <row r="237" spans="1:6" x14ac:dyDescent="0.2">
      <c r="A237" s="48"/>
      <c r="B237" s="72">
        <v>66310</v>
      </c>
      <c r="C237" s="86" t="s">
        <v>322</v>
      </c>
      <c r="D237" s="70">
        <v>1.45</v>
      </c>
      <c r="E237" s="70">
        <f t="shared" si="37"/>
        <v>17.399999999999999</v>
      </c>
      <c r="F237" s="70">
        <f t="shared" si="38"/>
        <v>0</v>
      </c>
    </row>
    <row r="238" spans="1:6" s="4" customFormat="1" ht="15" x14ac:dyDescent="0.25">
      <c r="A238" s="48"/>
      <c r="B238" s="81">
        <v>55140</v>
      </c>
      <c r="C238" s="76" t="s">
        <v>454</v>
      </c>
      <c r="D238" s="73">
        <v>1.32</v>
      </c>
      <c r="E238" s="73">
        <f>SUM(D238*24)</f>
        <v>31.68</v>
      </c>
      <c r="F238" s="73">
        <f t="shared" ref="F238:F239" si="41">E238*A238</f>
        <v>0</v>
      </c>
    </row>
    <row r="239" spans="1:6" s="4" customFormat="1" ht="15" x14ac:dyDescent="0.25">
      <c r="A239" s="48"/>
      <c r="B239" s="81">
        <v>55141</v>
      </c>
      <c r="C239" s="76" t="s">
        <v>455</v>
      </c>
      <c r="D239" s="73">
        <v>1.32</v>
      </c>
      <c r="E239" s="73">
        <f>SUM(D239*24)</f>
        <v>31.68</v>
      </c>
      <c r="F239" s="73">
        <f t="shared" si="41"/>
        <v>0</v>
      </c>
    </row>
    <row r="240" spans="1:6" x14ac:dyDescent="0.2">
      <c r="A240" s="48"/>
      <c r="B240" s="72">
        <v>25002</v>
      </c>
      <c r="C240" s="69" t="s">
        <v>355</v>
      </c>
      <c r="D240" s="70">
        <v>1.75</v>
      </c>
      <c r="E240" s="70">
        <f t="shared" si="37"/>
        <v>21</v>
      </c>
      <c r="F240" s="70">
        <f t="shared" si="38"/>
        <v>0</v>
      </c>
    </row>
    <row r="241" spans="1:6" x14ac:dyDescent="0.2">
      <c r="A241" s="48"/>
      <c r="B241" s="72">
        <v>25003</v>
      </c>
      <c r="C241" s="69" t="s">
        <v>356</v>
      </c>
      <c r="D241" s="70">
        <v>1.75</v>
      </c>
      <c r="E241" s="70">
        <f t="shared" si="37"/>
        <v>21</v>
      </c>
      <c r="F241" s="70">
        <f t="shared" si="38"/>
        <v>0</v>
      </c>
    </row>
    <row r="242" spans="1:6" x14ac:dyDescent="0.2">
      <c r="A242" s="48"/>
      <c r="B242" s="72">
        <v>68184</v>
      </c>
      <c r="C242" s="69" t="s">
        <v>260</v>
      </c>
      <c r="D242" s="70">
        <v>3.75</v>
      </c>
      <c r="E242" s="70">
        <f>SUM(D242*6)</f>
        <v>22.5</v>
      </c>
      <c r="F242" s="70">
        <f t="shared" si="38"/>
        <v>0</v>
      </c>
    </row>
    <row r="243" spans="1:6" s="4" customFormat="1" ht="15" x14ac:dyDescent="0.25">
      <c r="A243" s="48"/>
      <c r="B243" s="74">
        <v>65925</v>
      </c>
      <c r="C243" s="74" t="s">
        <v>357</v>
      </c>
      <c r="D243" s="73">
        <v>3.25</v>
      </c>
      <c r="E243" s="73">
        <f>SUM(D243*12)</f>
        <v>39</v>
      </c>
      <c r="F243" s="73">
        <f t="shared" ref="F243:F244" si="42">E243*A243</f>
        <v>0</v>
      </c>
    </row>
    <row r="244" spans="1:6" s="4" customFormat="1" ht="15" x14ac:dyDescent="0.25">
      <c r="A244" s="48"/>
      <c r="B244" s="74">
        <v>65926</v>
      </c>
      <c r="C244" s="74" t="s">
        <v>358</v>
      </c>
      <c r="D244" s="73">
        <v>3.25</v>
      </c>
      <c r="E244" s="73">
        <f>SUM(D244*12)</f>
        <v>39</v>
      </c>
      <c r="F244" s="73">
        <f t="shared" si="42"/>
        <v>0</v>
      </c>
    </row>
    <row r="245" spans="1:6" x14ac:dyDescent="0.2">
      <c r="A245" s="48"/>
      <c r="B245" s="71">
        <v>64379</v>
      </c>
      <c r="C245" s="71" t="s">
        <v>261</v>
      </c>
      <c r="D245" s="70">
        <v>10.55</v>
      </c>
      <c r="E245" s="70">
        <f>SUM(D245*8)</f>
        <v>84.4</v>
      </c>
      <c r="F245" s="70">
        <f t="shared" si="38"/>
        <v>0</v>
      </c>
    </row>
    <row r="246" spans="1:6" ht="9" customHeight="1" x14ac:dyDescent="0.25">
      <c r="A246" s="48"/>
      <c r="B246" s="76"/>
      <c r="C246" s="90"/>
      <c r="D246" s="73"/>
      <c r="E246" s="73"/>
      <c r="F246" s="70"/>
    </row>
    <row r="247" spans="1:6" s="4" customFormat="1" ht="15" x14ac:dyDescent="0.25">
      <c r="A247" s="48"/>
      <c r="B247" s="91"/>
      <c r="C247" s="74" t="s">
        <v>151</v>
      </c>
      <c r="D247" s="70"/>
      <c r="E247" s="70"/>
      <c r="F247" s="70"/>
    </row>
    <row r="248" spans="1:6" s="115" customFormat="1" ht="15" x14ac:dyDescent="0.25">
      <c r="A248" s="48"/>
      <c r="B248" s="116">
        <v>72500</v>
      </c>
      <c r="C248" s="113" t="s">
        <v>431</v>
      </c>
      <c r="D248" s="114">
        <v>0.85</v>
      </c>
      <c r="E248" s="114">
        <f>SUM(D248*24)</f>
        <v>20.399999999999999</v>
      </c>
      <c r="F248" s="114">
        <f t="shared" ref="F248" si="43">E248*A248</f>
        <v>0</v>
      </c>
    </row>
    <row r="249" spans="1:6" ht="15" x14ac:dyDescent="0.25">
      <c r="A249" s="48"/>
      <c r="B249" s="69">
        <v>61805</v>
      </c>
      <c r="C249" s="87" t="s">
        <v>262</v>
      </c>
      <c r="D249" s="70">
        <v>1.25</v>
      </c>
      <c r="E249" s="70">
        <f>SUM(D249*48)</f>
        <v>60</v>
      </c>
      <c r="F249" s="70">
        <f>E249*A249</f>
        <v>0</v>
      </c>
    </row>
    <row r="250" spans="1:6" x14ac:dyDescent="0.2">
      <c r="A250" s="48"/>
      <c r="B250" s="69">
        <v>66348</v>
      </c>
      <c r="C250" s="87" t="s">
        <v>383</v>
      </c>
      <c r="D250" s="70">
        <v>1.45</v>
      </c>
      <c r="E250" s="70">
        <f>SUM(D250*12)</f>
        <v>17.399999999999999</v>
      </c>
      <c r="F250" s="70">
        <f>E250*A250</f>
        <v>0</v>
      </c>
    </row>
    <row r="251" spans="1:6" ht="15" x14ac:dyDescent="0.25">
      <c r="A251" s="48"/>
      <c r="B251" s="76">
        <v>45000</v>
      </c>
      <c r="C251" s="112" t="s">
        <v>432</v>
      </c>
      <c r="D251" s="73">
        <v>1.45</v>
      </c>
      <c r="E251" s="73">
        <f>SUM(D251*12)</f>
        <v>17.399999999999999</v>
      </c>
      <c r="F251" s="73">
        <f t="shared" ref="F251" si="44">E251*A251</f>
        <v>0</v>
      </c>
    </row>
    <row r="252" spans="1:6" x14ac:dyDescent="0.2">
      <c r="A252" s="48"/>
      <c r="B252" s="69">
        <v>66268</v>
      </c>
      <c r="C252" s="71" t="s">
        <v>263</v>
      </c>
      <c r="D252" s="70">
        <v>1.45</v>
      </c>
      <c r="E252" s="70">
        <f t="shared" ref="E252:E255" si="45">SUM(D252*12)</f>
        <v>17.399999999999999</v>
      </c>
      <c r="F252" s="70">
        <f t="shared" ref="F252:F266" si="46">E252*A252</f>
        <v>0</v>
      </c>
    </row>
    <row r="253" spans="1:6" x14ac:dyDescent="0.2">
      <c r="A253" s="48"/>
      <c r="B253" s="69">
        <v>66378</v>
      </c>
      <c r="C253" s="71" t="s">
        <v>264</v>
      </c>
      <c r="D253" s="70">
        <v>1.45</v>
      </c>
      <c r="E253" s="70">
        <f t="shared" si="45"/>
        <v>17.399999999999999</v>
      </c>
      <c r="F253" s="70">
        <f t="shared" si="46"/>
        <v>0</v>
      </c>
    </row>
    <row r="254" spans="1:6" x14ac:dyDescent="0.2">
      <c r="A254" s="48"/>
      <c r="B254" s="69">
        <v>66365</v>
      </c>
      <c r="C254" s="71" t="s">
        <v>266</v>
      </c>
      <c r="D254" s="70">
        <v>5.5</v>
      </c>
      <c r="E254" s="70">
        <f>SUM(D254*12)</f>
        <v>66</v>
      </c>
      <c r="F254" s="70">
        <f>E254*A254</f>
        <v>0</v>
      </c>
    </row>
    <row r="255" spans="1:6" x14ac:dyDescent="0.2">
      <c r="A255" s="48"/>
      <c r="B255" s="69">
        <v>66362</v>
      </c>
      <c r="C255" s="71" t="s">
        <v>265</v>
      </c>
      <c r="D255" s="70">
        <v>5.5</v>
      </c>
      <c r="E255" s="70">
        <f t="shared" si="45"/>
        <v>66</v>
      </c>
      <c r="F255" s="70">
        <f t="shared" si="46"/>
        <v>0</v>
      </c>
    </row>
    <row r="256" spans="1:6" x14ac:dyDescent="0.2">
      <c r="A256" s="48"/>
      <c r="B256" s="72">
        <v>66364</v>
      </c>
      <c r="C256" s="71" t="s">
        <v>267</v>
      </c>
      <c r="D256" s="70">
        <v>5.5</v>
      </c>
      <c r="E256" s="70">
        <f>SUM(D256*12)</f>
        <v>66</v>
      </c>
      <c r="F256" s="70">
        <f>E256*A256</f>
        <v>0</v>
      </c>
    </row>
    <row r="257" spans="1:6" x14ac:dyDescent="0.2">
      <c r="A257" s="48"/>
      <c r="B257" s="69">
        <v>66267</v>
      </c>
      <c r="C257" s="71" t="s">
        <v>268</v>
      </c>
      <c r="D257" s="70">
        <v>2.15</v>
      </c>
      <c r="E257" s="70">
        <f t="shared" ref="E257:E263" si="47">SUM(D257*24)</f>
        <v>51.599999999999994</v>
      </c>
      <c r="F257" s="70">
        <f t="shared" si="46"/>
        <v>0</v>
      </c>
    </row>
    <row r="258" spans="1:6" x14ac:dyDescent="0.2">
      <c r="A258" s="48"/>
      <c r="B258" s="69">
        <v>66446</v>
      </c>
      <c r="C258" s="71" t="s">
        <v>410</v>
      </c>
      <c r="D258" s="70">
        <v>1</v>
      </c>
      <c r="E258" s="70">
        <f t="shared" si="47"/>
        <v>24</v>
      </c>
      <c r="F258" s="70">
        <f t="shared" si="46"/>
        <v>0</v>
      </c>
    </row>
    <row r="259" spans="1:6" x14ac:dyDescent="0.2">
      <c r="A259" s="48"/>
      <c r="B259" s="69">
        <v>66360</v>
      </c>
      <c r="C259" s="71" t="s">
        <v>269</v>
      </c>
      <c r="D259" s="70">
        <v>2.15</v>
      </c>
      <c r="E259" s="70">
        <f t="shared" si="47"/>
        <v>51.599999999999994</v>
      </c>
      <c r="F259" s="70">
        <f t="shared" si="46"/>
        <v>0</v>
      </c>
    </row>
    <row r="260" spans="1:6" x14ac:dyDescent="0.2">
      <c r="A260" s="48"/>
      <c r="B260" s="69">
        <v>66379</v>
      </c>
      <c r="C260" s="71" t="s">
        <v>270</v>
      </c>
      <c r="D260" s="70">
        <v>2.15</v>
      </c>
      <c r="E260" s="70">
        <f t="shared" si="47"/>
        <v>51.599999999999994</v>
      </c>
      <c r="F260" s="70">
        <f t="shared" si="46"/>
        <v>0</v>
      </c>
    </row>
    <row r="261" spans="1:6" ht="15" x14ac:dyDescent="0.25">
      <c r="A261" s="48"/>
      <c r="B261" s="76">
        <v>64192</v>
      </c>
      <c r="C261" s="112" t="s">
        <v>435</v>
      </c>
      <c r="D261" s="73">
        <v>2.25</v>
      </c>
      <c r="E261" s="73">
        <f t="shared" si="47"/>
        <v>54</v>
      </c>
      <c r="F261" s="73">
        <f>E261*A261</f>
        <v>0</v>
      </c>
    </row>
    <row r="262" spans="1:6" ht="15" x14ac:dyDescent="0.25">
      <c r="A262" s="48"/>
      <c r="B262" s="69">
        <v>62026</v>
      </c>
      <c r="C262" s="71" t="s">
        <v>384</v>
      </c>
      <c r="D262" s="70">
        <v>2</v>
      </c>
      <c r="E262" s="70">
        <f t="shared" si="47"/>
        <v>48</v>
      </c>
      <c r="F262" s="70">
        <f>E262*A262</f>
        <v>0</v>
      </c>
    </row>
    <row r="263" spans="1:6" ht="15" x14ac:dyDescent="0.25">
      <c r="A263" s="48"/>
      <c r="B263" s="76">
        <v>62022</v>
      </c>
      <c r="C263" s="112" t="s">
        <v>434</v>
      </c>
      <c r="D263" s="73">
        <v>2.5</v>
      </c>
      <c r="E263" s="73">
        <f t="shared" si="47"/>
        <v>60</v>
      </c>
      <c r="F263" s="73">
        <f>E263*A263</f>
        <v>0</v>
      </c>
    </row>
    <row r="264" spans="1:6" x14ac:dyDescent="0.2">
      <c r="A264" s="48"/>
      <c r="B264" s="69">
        <v>63570</v>
      </c>
      <c r="C264" s="71" t="s">
        <v>411</v>
      </c>
      <c r="D264" s="70">
        <v>3.5</v>
      </c>
      <c r="E264" s="70">
        <f>SUM(D264*12)</f>
        <v>42</v>
      </c>
      <c r="F264" s="70">
        <f>E264*A264</f>
        <v>0</v>
      </c>
    </row>
    <row r="265" spans="1:6" s="4" customFormat="1" ht="15" x14ac:dyDescent="0.25">
      <c r="A265" s="48"/>
      <c r="B265" s="76">
        <v>67854</v>
      </c>
      <c r="C265" s="74" t="s">
        <v>449</v>
      </c>
      <c r="D265" s="73">
        <v>3.95</v>
      </c>
      <c r="E265" s="73">
        <f>SUM(D265*12)</f>
        <v>47.400000000000006</v>
      </c>
      <c r="F265" s="73">
        <f>E265*A265</f>
        <v>0</v>
      </c>
    </row>
    <row r="266" spans="1:6" s="4" customFormat="1" ht="15" x14ac:dyDescent="0.25">
      <c r="A266" s="48"/>
      <c r="B266" s="69">
        <v>64139</v>
      </c>
      <c r="C266" s="71" t="s">
        <v>482</v>
      </c>
      <c r="D266" s="70">
        <v>1.75</v>
      </c>
      <c r="E266" s="70">
        <f>SUM(D266*24)</f>
        <v>42</v>
      </c>
      <c r="F266" s="70">
        <f t="shared" si="46"/>
        <v>0</v>
      </c>
    </row>
    <row r="267" spans="1:6" ht="15" x14ac:dyDescent="0.25">
      <c r="A267" s="48"/>
      <c r="B267" s="76">
        <v>62278</v>
      </c>
      <c r="C267" s="112" t="s">
        <v>433</v>
      </c>
      <c r="D267" s="73">
        <v>10</v>
      </c>
      <c r="E267" s="73">
        <f>SUM(D267*6)</f>
        <v>60</v>
      </c>
      <c r="F267" s="73">
        <f>E267*A267</f>
        <v>0</v>
      </c>
    </row>
    <row r="268" spans="1:6" s="4" customFormat="1" ht="15" x14ac:dyDescent="0.25">
      <c r="A268" s="48"/>
      <c r="B268" s="76">
        <v>86143</v>
      </c>
      <c r="C268" s="74" t="s">
        <v>469</v>
      </c>
      <c r="D268" s="73">
        <v>15</v>
      </c>
      <c r="E268" s="73">
        <f>SUM(D268*6)</f>
        <v>90</v>
      </c>
      <c r="F268" s="73">
        <f t="shared" ref="F268" si="48">E268*A268</f>
        <v>0</v>
      </c>
    </row>
    <row r="269" spans="1:6" ht="8.1" customHeight="1" x14ac:dyDescent="0.2">
      <c r="A269" s="48"/>
      <c r="B269" s="69"/>
      <c r="C269" s="2"/>
      <c r="D269" s="70"/>
      <c r="E269" s="70"/>
      <c r="F269" s="70"/>
    </row>
    <row r="270" spans="1:6" ht="15" x14ac:dyDescent="0.25">
      <c r="A270" s="48"/>
      <c r="B270" s="71"/>
      <c r="C270" s="74" t="s">
        <v>130</v>
      </c>
      <c r="D270" s="70"/>
      <c r="E270" s="70"/>
      <c r="F270" s="70"/>
    </row>
    <row r="271" spans="1:6" ht="15" x14ac:dyDescent="0.25">
      <c r="A271" s="48"/>
      <c r="B271" s="71">
        <v>61829</v>
      </c>
      <c r="C271" s="71" t="s">
        <v>359</v>
      </c>
      <c r="D271" s="70">
        <v>1.22</v>
      </c>
      <c r="E271" s="70">
        <f>SUM(D271*48)</f>
        <v>58.56</v>
      </c>
      <c r="F271" s="70">
        <f t="shared" ref="F271:F276" si="49">E271*A271</f>
        <v>0</v>
      </c>
    </row>
    <row r="272" spans="1:6" ht="15" x14ac:dyDescent="0.25">
      <c r="A272" s="48"/>
      <c r="B272" s="71">
        <v>66356</v>
      </c>
      <c r="C272" s="89" t="s">
        <v>360</v>
      </c>
      <c r="D272" s="70">
        <v>1.45</v>
      </c>
      <c r="E272" s="70">
        <f>SUM(D272*12)</f>
        <v>17.399999999999999</v>
      </c>
      <c r="F272" s="70">
        <f t="shared" si="49"/>
        <v>0</v>
      </c>
    </row>
    <row r="273" spans="1:6" ht="15" x14ac:dyDescent="0.25">
      <c r="A273" s="48"/>
      <c r="B273" s="71">
        <v>62020</v>
      </c>
      <c r="C273" s="71" t="s">
        <v>361</v>
      </c>
      <c r="D273" s="93">
        <v>6.95</v>
      </c>
      <c r="E273" s="70">
        <f>SUM(D273*8)</f>
        <v>55.6</v>
      </c>
      <c r="F273" s="70">
        <f t="shared" si="49"/>
        <v>0</v>
      </c>
    </row>
    <row r="274" spans="1:6" ht="15" x14ac:dyDescent="0.25">
      <c r="A274" s="48"/>
      <c r="B274" s="71">
        <v>64741</v>
      </c>
      <c r="C274" s="89" t="s">
        <v>412</v>
      </c>
      <c r="D274" s="70">
        <v>3.85</v>
      </c>
      <c r="E274" s="70">
        <f>SUM(D274*10)</f>
        <v>38.5</v>
      </c>
      <c r="F274" s="70">
        <f t="shared" si="49"/>
        <v>0</v>
      </c>
    </row>
    <row r="275" spans="1:6" ht="15" x14ac:dyDescent="0.25">
      <c r="A275" s="48"/>
      <c r="B275" s="71">
        <v>64797</v>
      </c>
      <c r="C275" s="89" t="s">
        <v>376</v>
      </c>
      <c r="D275" s="70">
        <v>3.85</v>
      </c>
      <c r="E275" s="70">
        <f>SUM(D275*12)</f>
        <v>46.2</v>
      </c>
      <c r="F275" s="70">
        <f t="shared" si="49"/>
        <v>0</v>
      </c>
    </row>
    <row r="276" spans="1:6" x14ac:dyDescent="0.2">
      <c r="A276" s="48"/>
      <c r="B276" s="71">
        <v>61800</v>
      </c>
      <c r="C276" s="71" t="s">
        <v>272</v>
      </c>
      <c r="D276" s="70">
        <v>1.22</v>
      </c>
      <c r="E276" s="70">
        <f>SUM(D276*48)</f>
        <v>58.56</v>
      </c>
      <c r="F276" s="70">
        <f t="shared" si="49"/>
        <v>0</v>
      </c>
    </row>
    <row r="277" spans="1:6" x14ac:dyDescent="0.2">
      <c r="A277" s="48"/>
      <c r="B277" s="71">
        <v>66340</v>
      </c>
      <c r="C277" s="89" t="s">
        <v>271</v>
      </c>
      <c r="D277" s="70">
        <v>1.45</v>
      </c>
      <c r="E277" s="70">
        <f t="shared" ref="E277:E280" si="50">SUM(D277*12)</f>
        <v>17.399999999999999</v>
      </c>
      <c r="F277" s="70">
        <f t="shared" ref="F277:F280" si="51">E277*A277</f>
        <v>0</v>
      </c>
    </row>
    <row r="278" spans="1:6" x14ac:dyDescent="0.2">
      <c r="A278" s="48"/>
      <c r="B278" s="71">
        <v>62048</v>
      </c>
      <c r="C278" s="71" t="s">
        <v>274</v>
      </c>
      <c r="D278" s="93">
        <v>6.95</v>
      </c>
      <c r="E278" s="70">
        <f>SUM(D278*8)</f>
        <v>55.6</v>
      </c>
      <c r="F278" s="70">
        <f>E278*A278</f>
        <v>0</v>
      </c>
    </row>
    <row r="279" spans="1:6" x14ac:dyDescent="0.2">
      <c r="A279" s="48"/>
      <c r="B279" s="71">
        <v>63965</v>
      </c>
      <c r="C279" s="71" t="s">
        <v>273</v>
      </c>
      <c r="D279" s="70">
        <v>3.85</v>
      </c>
      <c r="E279" s="70">
        <f t="shared" si="50"/>
        <v>46.2</v>
      </c>
      <c r="F279" s="70">
        <f t="shared" si="51"/>
        <v>0</v>
      </c>
    </row>
    <row r="280" spans="1:6" x14ac:dyDescent="0.2">
      <c r="A280" s="48"/>
      <c r="B280" s="71">
        <v>62213</v>
      </c>
      <c r="C280" s="89" t="s">
        <v>275</v>
      </c>
      <c r="D280" s="70">
        <v>3.85</v>
      </c>
      <c r="E280" s="70">
        <f t="shared" si="50"/>
        <v>46.2</v>
      </c>
      <c r="F280" s="70">
        <f t="shared" si="51"/>
        <v>0</v>
      </c>
    </row>
    <row r="281" spans="1:6" ht="8.1" customHeight="1" x14ac:dyDescent="0.25">
      <c r="A281" s="48"/>
      <c r="B281" s="74"/>
      <c r="C281" s="94"/>
      <c r="D281" s="73"/>
      <c r="E281" s="70"/>
      <c r="F281" s="70"/>
    </row>
    <row r="282" spans="1:6" ht="15" x14ac:dyDescent="0.25">
      <c r="A282" s="48"/>
      <c r="B282" s="76"/>
      <c r="C282" s="76" t="s">
        <v>362</v>
      </c>
      <c r="D282" s="80"/>
      <c r="E282" s="80"/>
      <c r="F282" s="70"/>
    </row>
    <row r="283" spans="1:6" x14ac:dyDescent="0.2">
      <c r="A283" s="48"/>
      <c r="B283" s="69">
        <v>64153</v>
      </c>
      <c r="C283" s="69" t="s">
        <v>445</v>
      </c>
      <c r="D283" s="92">
        <v>1.39</v>
      </c>
      <c r="E283" s="70">
        <f>SUM(D283*24)</f>
        <v>33.36</v>
      </c>
      <c r="F283" s="70">
        <f>E283*A283</f>
        <v>0</v>
      </c>
    </row>
    <row r="284" spans="1:6" x14ac:dyDescent="0.2">
      <c r="A284" s="48"/>
      <c r="B284" s="69">
        <v>64154</v>
      </c>
      <c r="C284" s="69" t="s">
        <v>446</v>
      </c>
      <c r="D284" s="77">
        <v>1.39</v>
      </c>
      <c r="E284" s="70">
        <f>SUM(D284*24)</f>
        <v>33.36</v>
      </c>
      <c r="F284" s="70">
        <f>E284*A284</f>
        <v>0</v>
      </c>
    </row>
    <row r="285" spans="1:6" x14ac:dyDescent="0.2">
      <c r="A285" s="48"/>
      <c r="B285" s="69">
        <v>63528</v>
      </c>
      <c r="C285" s="69" t="s">
        <v>363</v>
      </c>
      <c r="D285" s="77">
        <v>2.99</v>
      </c>
      <c r="E285" s="70">
        <f>SUM(D285*12)</f>
        <v>35.880000000000003</v>
      </c>
      <c r="F285" s="70">
        <f>E285*A285</f>
        <v>0</v>
      </c>
    </row>
    <row r="286" spans="1:6" x14ac:dyDescent="0.2">
      <c r="A286" s="48"/>
      <c r="B286" s="69">
        <v>62321</v>
      </c>
      <c r="C286" s="69" t="s">
        <v>450</v>
      </c>
      <c r="D286" s="77">
        <v>2.99</v>
      </c>
      <c r="E286" s="70">
        <f>SUM(D286*12)</f>
        <v>35.880000000000003</v>
      </c>
      <c r="F286" s="70">
        <f>E286*A286</f>
        <v>0</v>
      </c>
    </row>
    <row r="287" spans="1:6" x14ac:dyDescent="0.2">
      <c r="A287" s="48"/>
      <c r="B287" s="69">
        <v>62320</v>
      </c>
      <c r="C287" s="69" t="s">
        <v>451</v>
      </c>
      <c r="D287" s="77">
        <v>2.99</v>
      </c>
      <c r="E287" s="70">
        <f t="shared" ref="E287" si="52">SUM(D287*12)</f>
        <v>35.880000000000003</v>
      </c>
      <c r="F287" s="70">
        <f>E287*A287</f>
        <v>0</v>
      </c>
    </row>
    <row r="288" spans="1:6" x14ac:dyDescent="0.2">
      <c r="A288" s="48"/>
      <c r="B288" s="69">
        <v>64886</v>
      </c>
      <c r="C288" s="69" t="s">
        <v>452</v>
      </c>
      <c r="D288" s="77">
        <v>6.5</v>
      </c>
      <c r="E288" s="70">
        <f>SUM(D288*10)</f>
        <v>65</v>
      </c>
      <c r="F288" s="70">
        <f t="shared" ref="F288" si="53">E288*A288</f>
        <v>0</v>
      </c>
    </row>
    <row r="289" spans="1:6" ht="8.1" customHeight="1" x14ac:dyDescent="0.2">
      <c r="A289" s="48"/>
      <c r="B289" s="69"/>
      <c r="C289" s="90"/>
      <c r="D289" s="77"/>
      <c r="E289" s="77"/>
      <c r="F289" s="70"/>
    </row>
    <row r="290" spans="1:6" ht="15" x14ac:dyDescent="0.25">
      <c r="A290" s="48"/>
      <c r="B290" s="69"/>
      <c r="C290" s="76" t="s">
        <v>152</v>
      </c>
      <c r="D290" s="95"/>
      <c r="E290" s="95"/>
      <c r="F290" s="70"/>
    </row>
    <row r="291" spans="1:6" x14ac:dyDescent="0.2">
      <c r="A291" s="48"/>
      <c r="B291" s="69">
        <v>76830</v>
      </c>
      <c r="C291" s="97" t="s">
        <v>413</v>
      </c>
      <c r="D291" s="96">
        <v>3.5</v>
      </c>
      <c r="E291" s="70">
        <f t="shared" ref="E291:E301" si="54">SUM(D291*12)</f>
        <v>42</v>
      </c>
      <c r="F291" s="70">
        <f t="shared" ref="F291:F305" si="55">E291*A291</f>
        <v>0</v>
      </c>
    </row>
    <row r="292" spans="1:6" x14ac:dyDescent="0.2">
      <c r="A292" s="48"/>
      <c r="B292" s="69">
        <v>76831</v>
      </c>
      <c r="C292" s="69" t="s">
        <v>278</v>
      </c>
      <c r="D292" s="96">
        <v>3.5</v>
      </c>
      <c r="E292" s="70">
        <f t="shared" si="54"/>
        <v>42</v>
      </c>
      <c r="F292" s="70">
        <f t="shared" si="55"/>
        <v>0</v>
      </c>
    </row>
    <row r="293" spans="1:6" x14ac:dyDescent="0.2">
      <c r="A293" s="48"/>
      <c r="B293" s="69">
        <v>76839</v>
      </c>
      <c r="C293" s="69" t="s">
        <v>414</v>
      </c>
      <c r="D293" s="96">
        <v>3.5</v>
      </c>
      <c r="E293" s="70">
        <f t="shared" si="54"/>
        <v>42</v>
      </c>
      <c r="F293" s="70">
        <f t="shared" si="55"/>
        <v>0</v>
      </c>
    </row>
    <row r="294" spans="1:6" x14ac:dyDescent="0.2">
      <c r="A294" s="48"/>
      <c r="B294" s="69">
        <v>76834</v>
      </c>
      <c r="C294" s="69" t="s">
        <v>415</v>
      </c>
      <c r="D294" s="96">
        <v>3.5</v>
      </c>
      <c r="E294" s="70">
        <f t="shared" si="54"/>
        <v>42</v>
      </c>
      <c r="F294" s="70">
        <f t="shared" si="55"/>
        <v>0</v>
      </c>
    </row>
    <row r="295" spans="1:6" x14ac:dyDescent="0.2">
      <c r="A295" s="48"/>
      <c r="B295" s="85">
        <v>76891</v>
      </c>
      <c r="C295" s="69" t="s">
        <v>276</v>
      </c>
      <c r="D295" s="96">
        <v>3.5</v>
      </c>
      <c r="E295" s="70">
        <f t="shared" si="54"/>
        <v>42</v>
      </c>
      <c r="F295" s="70">
        <f t="shared" si="55"/>
        <v>0</v>
      </c>
    </row>
    <row r="296" spans="1:6" x14ac:dyDescent="0.2">
      <c r="A296" s="48"/>
      <c r="B296" s="69">
        <v>76835</v>
      </c>
      <c r="C296" s="69" t="s">
        <v>377</v>
      </c>
      <c r="D296" s="96">
        <v>3.5</v>
      </c>
      <c r="E296" s="70">
        <f t="shared" si="54"/>
        <v>42</v>
      </c>
      <c r="F296" s="70">
        <f t="shared" si="55"/>
        <v>0</v>
      </c>
    </row>
    <row r="297" spans="1:6" x14ac:dyDescent="0.2">
      <c r="A297" s="48"/>
      <c r="B297" s="69">
        <v>76836</v>
      </c>
      <c r="C297" s="69" t="s">
        <v>277</v>
      </c>
      <c r="D297" s="96">
        <v>3.5</v>
      </c>
      <c r="E297" s="70">
        <f t="shared" si="54"/>
        <v>42</v>
      </c>
      <c r="F297" s="70">
        <f t="shared" si="55"/>
        <v>0</v>
      </c>
    </row>
    <row r="298" spans="1:6" x14ac:dyDescent="0.2">
      <c r="A298" s="48"/>
      <c r="B298" s="69">
        <v>76840</v>
      </c>
      <c r="C298" s="69" t="s">
        <v>416</v>
      </c>
      <c r="D298" s="96">
        <v>3.5</v>
      </c>
      <c r="E298" s="70">
        <f t="shared" si="54"/>
        <v>42</v>
      </c>
      <c r="F298" s="70">
        <f t="shared" si="55"/>
        <v>0</v>
      </c>
    </row>
    <row r="299" spans="1:6" x14ac:dyDescent="0.2">
      <c r="A299" s="48"/>
      <c r="B299" s="69">
        <v>76837</v>
      </c>
      <c r="C299" s="69" t="s">
        <v>417</v>
      </c>
      <c r="D299" s="96">
        <v>3.5</v>
      </c>
      <c r="E299" s="70">
        <f t="shared" si="54"/>
        <v>42</v>
      </c>
      <c r="F299" s="70">
        <f t="shared" si="55"/>
        <v>0</v>
      </c>
    </row>
    <row r="300" spans="1:6" x14ac:dyDescent="0.2">
      <c r="A300" s="48"/>
      <c r="B300" s="69">
        <v>76838</v>
      </c>
      <c r="C300" s="69" t="s">
        <v>418</v>
      </c>
      <c r="D300" s="96">
        <v>3.5</v>
      </c>
      <c r="E300" s="70">
        <f t="shared" si="54"/>
        <v>42</v>
      </c>
      <c r="F300" s="70">
        <f t="shared" si="55"/>
        <v>0</v>
      </c>
    </row>
    <row r="301" spans="1:6" x14ac:dyDescent="0.2">
      <c r="A301" s="48"/>
      <c r="B301" s="69">
        <v>76847</v>
      </c>
      <c r="C301" s="69" t="s">
        <v>419</v>
      </c>
      <c r="D301" s="96">
        <v>3.5</v>
      </c>
      <c r="E301" s="70">
        <f t="shared" si="54"/>
        <v>42</v>
      </c>
      <c r="F301" s="70">
        <f t="shared" si="55"/>
        <v>0</v>
      </c>
    </row>
    <row r="302" spans="1:6" x14ac:dyDescent="0.2">
      <c r="A302" s="48"/>
      <c r="B302" s="69">
        <v>76842</v>
      </c>
      <c r="C302" s="69" t="s">
        <v>420</v>
      </c>
      <c r="D302" s="96">
        <v>3.5</v>
      </c>
      <c r="E302" s="70">
        <f t="shared" ref="E302" si="56">SUM(D302*12)</f>
        <v>42</v>
      </c>
      <c r="F302" s="70">
        <f t="shared" si="55"/>
        <v>0</v>
      </c>
    </row>
    <row r="303" spans="1:6" x14ac:dyDescent="0.2">
      <c r="A303" s="48"/>
      <c r="B303" s="69">
        <v>76822</v>
      </c>
      <c r="C303" s="69" t="s">
        <v>279</v>
      </c>
      <c r="D303" s="96">
        <v>3.5</v>
      </c>
      <c r="E303" s="70">
        <f>SUM(D303*12)</f>
        <v>42</v>
      </c>
      <c r="F303" s="70">
        <f t="shared" si="55"/>
        <v>0</v>
      </c>
    </row>
    <row r="304" spans="1:6" x14ac:dyDescent="0.2">
      <c r="A304" s="48"/>
      <c r="B304" s="69">
        <v>76827</v>
      </c>
      <c r="C304" s="69" t="s">
        <v>421</v>
      </c>
      <c r="D304" s="96">
        <v>3.5</v>
      </c>
      <c r="E304" s="70">
        <f>SUM(D304*12)</f>
        <v>42</v>
      </c>
      <c r="F304" s="70">
        <f t="shared" si="55"/>
        <v>0</v>
      </c>
    </row>
    <row r="305" spans="1:6" x14ac:dyDescent="0.2">
      <c r="A305" s="48"/>
      <c r="B305" s="69">
        <v>76818</v>
      </c>
      <c r="C305" s="69" t="s">
        <v>422</v>
      </c>
      <c r="D305" s="96">
        <v>3.5</v>
      </c>
      <c r="E305" s="70">
        <f>SUM(D305*12)</f>
        <v>42</v>
      </c>
      <c r="F305" s="70">
        <f t="shared" si="55"/>
        <v>0</v>
      </c>
    </row>
    <row r="306" spans="1:6" ht="8.1" customHeight="1" x14ac:dyDescent="0.25">
      <c r="A306" s="48"/>
      <c r="B306" s="76"/>
      <c r="C306" s="90"/>
      <c r="D306" s="73"/>
      <c r="E306" s="73"/>
      <c r="F306" s="70"/>
    </row>
    <row r="307" spans="1:6" ht="15" x14ac:dyDescent="0.25">
      <c r="A307" s="48"/>
      <c r="B307" s="71" t="s">
        <v>153</v>
      </c>
      <c r="C307" s="76" t="s">
        <v>94</v>
      </c>
      <c r="D307" s="77"/>
      <c r="E307" s="77"/>
      <c r="F307" s="70"/>
    </row>
    <row r="308" spans="1:6" x14ac:dyDescent="0.2">
      <c r="A308" s="48"/>
      <c r="B308" s="71">
        <v>61845</v>
      </c>
      <c r="C308" s="71" t="s">
        <v>423</v>
      </c>
      <c r="D308" s="70">
        <v>0.74</v>
      </c>
      <c r="E308" s="70">
        <f>SUM(D308*48)</f>
        <v>35.519999999999996</v>
      </c>
      <c r="F308" s="70">
        <f t="shared" ref="F308:F314" si="57">E308*A308</f>
        <v>0</v>
      </c>
    </row>
    <row r="309" spans="1:6" s="4" customFormat="1" ht="15" x14ac:dyDescent="0.25">
      <c r="A309" s="48"/>
      <c r="B309" s="69">
        <v>63691</v>
      </c>
      <c r="C309" s="71" t="s">
        <v>301</v>
      </c>
      <c r="D309" s="70">
        <v>1.42</v>
      </c>
      <c r="E309" s="70">
        <f>SUM(D309*24)</f>
        <v>34.08</v>
      </c>
      <c r="F309" s="70">
        <f>E309*A309</f>
        <v>0</v>
      </c>
    </row>
    <row r="310" spans="1:6" x14ac:dyDescent="0.2">
      <c r="A310" s="48"/>
      <c r="B310" s="71">
        <v>20027</v>
      </c>
      <c r="C310" s="87" t="s">
        <v>280</v>
      </c>
      <c r="D310" s="70">
        <v>2</v>
      </c>
      <c r="E310" s="70">
        <f>SUM(D310*24)</f>
        <v>48</v>
      </c>
      <c r="F310" s="70">
        <f t="shared" si="57"/>
        <v>0</v>
      </c>
    </row>
    <row r="311" spans="1:6" x14ac:dyDescent="0.2">
      <c r="A311" s="48"/>
      <c r="B311" s="69">
        <v>20026</v>
      </c>
      <c r="C311" s="71" t="s">
        <v>281</v>
      </c>
      <c r="D311" s="70">
        <v>2</v>
      </c>
      <c r="E311" s="70">
        <f t="shared" ref="E311:E314" si="58">SUM(D311*24)</f>
        <v>48</v>
      </c>
      <c r="F311" s="70">
        <f t="shared" si="57"/>
        <v>0</v>
      </c>
    </row>
    <row r="312" spans="1:6" x14ac:dyDescent="0.2">
      <c r="A312" s="48"/>
      <c r="B312" s="71">
        <v>20021</v>
      </c>
      <c r="C312" s="71" t="s">
        <v>282</v>
      </c>
      <c r="D312" s="70">
        <v>2</v>
      </c>
      <c r="E312" s="70">
        <f t="shared" si="58"/>
        <v>48</v>
      </c>
      <c r="F312" s="70">
        <f t="shared" si="57"/>
        <v>0</v>
      </c>
    </row>
    <row r="313" spans="1:6" x14ac:dyDescent="0.2">
      <c r="A313" s="48"/>
      <c r="B313" s="71">
        <v>20028</v>
      </c>
      <c r="C313" s="87" t="s">
        <v>283</v>
      </c>
      <c r="D313" s="70">
        <v>2</v>
      </c>
      <c r="E313" s="70">
        <f t="shared" si="58"/>
        <v>48</v>
      </c>
      <c r="F313" s="70">
        <f t="shared" si="57"/>
        <v>0</v>
      </c>
    </row>
    <row r="314" spans="1:6" x14ac:dyDescent="0.2">
      <c r="A314" s="48"/>
      <c r="B314" s="71">
        <v>20029</v>
      </c>
      <c r="C314" s="87" t="s">
        <v>284</v>
      </c>
      <c r="D314" s="70">
        <v>2</v>
      </c>
      <c r="E314" s="70">
        <f t="shared" si="58"/>
        <v>48</v>
      </c>
      <c r="F314" s="70">
        <f t="shared" si="57"/>
        <v>0</v>
      </c>
    </row>
    <row r="315" spans="1:6" ht="8.1" customHeight="1" x14ac:dyDescent="0.2">
      <c r="A315" s="48"/>
      <c r="B315" s="69"/>
      <c r="C315" s="90"/>
      <c r="D315" s="70"/>
      <c r="E315" s="70"/>
      <c r="F315" s="70"/>
    </row>
    <row r="316" spans="1:6" ht="15" x14ac:dyDescent="0.25">
      <c r="A316" s="48"/>
      <c r="B316" s="71"/>
      <c r="C316" s="74" t="s">
        <v>154</v>
      </c>
      <c r="D316" s="77"/>
      <c r="E316" s="77"/>
      <c r="F316" s="70"/>
    </row>
    <row r="317" spans="1:6" x14ac:dyDescent="0.2">
      <c r="A317" s="48"/>
      <c r="B317" s="69">
        <v>67876</v>
      </c>
      <c r="C317" s="71" t="s">
        <v>424</v>
      </c>
      <c r="D317" s="70">
        <v>3.5</v>
      </c>
      <c r="E317" s="70">
        <f t="shared" ref="E317" si="59">SUM(D317*12)</f>
        <v>42</v>
      </c>
      <c r="F317" s="70">
        <f t="shared" ref="F317:F318" si="60">E317*A317</f>
        <v>0</v>
      </c>
    </row>
    <row r="318" spans="1:6" s="4" customFormat="1" ht="15" x14ac:dyDescent="0.25">
      <c r="A318" s="48"/>
      <c r="B318" s="76">
        <v>64756</v>
      </c>
      <c r="C318" s="74" t="s">
        <v>457</v>
      </c>
      <c r="D318" s="73">
        <v>3.5</v>
      </c>
      <c r="E318" s="73">
        <v>42</v>
      </c>
      <c r="F318" s="73">
        <f t="shared" si="60"/>
        <v>0</v>
      </c>
    </row>
    <row r="319" spans="1:6" x14ac:dyDescent="0.2">
      <c r="A319" s="48"/>
      <c r="B319" s="71">
        <v>64821</v>
      </c>
      <c r="C319" s="71" t="s">
        <v>425</v>
      </c>
      <c r="D319" s="70">
        <v>3.5</v>
      </c>
      <c r="E319" s="70">
        <f>SUM(D319*12)</f>
        <v>42</v>
      </c>
      <c r="F319" s="70">
        <f>E319*A319</f>
        <v>0</v>
      </c>
    </row>
    <row r="320" spans="1:6" s="4" customFormat="1" ht="15" x14ac:dyDescent="0.25">
      <c r="A320" s="48"/>
      <c r="B320" s="85">
        <v>64787</v>
      </c>
      <c r="C320" s="69" t="s">
        <v>286</v>
      </c>
      <c r="D320" s="70">
        <v>3.5</v>
      </c>
      <c r="E320" s="70">
        <f>SUM(D320*12)</f>
        <v>42</v>
      </c>
      <c r="F320" s="70">
        <f>E320*A320</f>
        <v>0</v>
      </c>
    </row>
    <row r="321" spans="1:6" x14ac:dyDescent="0.2">
      <c r="A321" s="48"/>
      <c r="B321" s="71">
        <v>64816</v>
      </c>
      <c r="C321" s="71" t="s">
        <v>287</v>
      </c>
      <c r="D321" s="70">
        <v>3.5</v>
      </c>
      <c r="E321" s="70">
        <f>SUM(D321*12)</f>
        <v>42</v>
      </c>
      <c r="F321" s="70">
        <f>E321*A321</f>
        <v>0</v>
      </c>
    </row>
    <row r="322" spans="1:6" x14ac:dyDescent="0.2">
      <c r="A322" s="48"/>
      <c r="B322" s="69">
        <v>64810</v>
      </c>
      <c r="C322" s="71" t="s">
        <v>288</v>
      </c>
      <c r="D322" s="70">
        <v>3.5</v>
      </c>
      <c r="E322" s="70">
        <f t="shared" ref="E322:E323" si="61">SUM(D322*12)</f>
        <v>42</v>
      </c>
      <c r="F322" s="70">
        <f t="shared" ref="F322:F330" si="62">E322*A322</f>
        <v>0</v>
      </c>
    </row>
    <row r="323" spans="1:6" x14ac:dyDescent="0.2">
      <c r="A323" s="48"/>
      <c r="B323" s="69">
        <v>64818</v>
      </c>
      <c r="C323" s="71" t="s">
        <v>289</v>
      </c>
      <c r="D323" s="70">
        <v>3.5</v>
      </c>
      <c r="E323" s="70">
        <f t="shared" si="61"/>
        <v>42</v>
      </c>
      <c r="F323" s="70">
        <f t="shared" si="62"/>
        <v>0</v>
      </c>
    </row>
    <row r="324" spans="1:6" x14ac:dyDescent="0.2">
      <c r="A324" s="48"/>
      <c r="B324" s="69">
        <v>64830</v>
      </c>
      <c r="C324" s="71" t="s">
        <v>290</v>
      </c>
      <c r="D324" s="70">
        <v>5.25</v>
      </c>
      <c r="E324" s="70">
        <f>SUM(D324*10)</f>
        <v>52.5</v>
      </c>
      <c r="F324" s="70">
        <f t="shared" si="62"/>
        <v>0</v>
      </c>
    </row>
    <row r="325" spans="1:6" x14ac:dyDescent="0.2">
      <c r="A325" s="48"/>
      <c r="B325" s="69">
        <v>64860</v>
      </c>
      <c r="C325" s="71" t="s">
        <v>291</v>
      </c>
      <c r="D325" s="70">
        <v>8.9</v>
      </c>
      <c r="E325" s="70">
        <f>SUM(D325*5)</f>
        <v>44.5</v>
      </c>
      <c r="F325" s="70">
        <f t="shared" si="62"/>
        <v>0</v>
      </c>
    </row>
    <row r="326" spans="1:6" s="4" customFormat="1" ht="15" x14ac:dyDescent="0.25">
      <c r="A326" s="48"/>
      <c r="B326" s="69">
        <v>64868</v>
      </c>
      <c r="C326" s="71" t="s">
        <v>292</v>
      </c>
      <c r="D326" s="70">
        <v>8.9</v>
      </c>
      <c r="E326" s="70">
        <f>SUM(D326*5)</f>
        <v>44.5</v>
      </c>
      <c r="F326" s="70">
        <f t="shared" si="62"/>
        <v>0</v>
      </c>
    </row>
    <row r="327" spans="1:6" x14ac:dyDescent="0.2">
      <c r="A327" s="48"/>
      <c r="B327" s="69">
        <v>64793</v>
      </c>
      <c r="C327" s="71" t="s">
        <v>293</v>
      </c>
      <c r="D327" s="70">
        <v>10</v>
      </c>
      <c r="E327" s="70">
        <f>SUM(D327*6)</f>
        <v>60</v>
      </c>
      <c r="F327" s="70">
        <f t="shared" si="62"/>
        <v>0</v>
      </c>
    </row>
    <row r="328" spans="1:6" x14ac:dyDescent="0.2">
      <c r="A328" s="48"/>
      <c r="B328" s="69">
        <v>64880</v>
      </c>
      <c r="C328" s="71" t="s">
        <v>294</v>
      </c>
      <c r="D328" s="70">
        <v>9</v>
      </c>
      <c r="E328" s="70">
        <f>SUM(D328*6)</f>
        <v>54</v>
      </c>
      <c r="F328" s="70">
        <f t="shared" si="62"/>
        <v>0</v>
      </c>
    </row>
    <row r="329" spans="1:6" x14ac:dyDescent="0.2">
      <c r="A329" s="48"/>
      <c r="B329" s="69">
        <v>64875</v>
      </c>
      <c r="C329" s="71" t="s">
        <v>295</v>
      </c>
      <c r="D329" s="70">
        <v>15</v>
      </c>
      <c r="E329" s="70">
        <f>SUM(D329*5)</f>
        <v>75</v>
      </c>
      <c r="F329" s="70">
        <f t="shared" si="62"/>
        <v>0</v>
      </c>
    </row>
    <row r="330" spans="1:6" x14ac:dyDescent="0.2">
      <c r="A330" s="48"/>
      <c r="B330" s="69">
        <v>74743</v>
      </c>
      <c r="C330" s="71" t="s">
        <v>296</v>
      </c>
      <c r="D330" s="70">
        <v>9</v>
      </c>
      <c r="E330" s="70">
        <f>SUM(D330*6)</f>
        <v>54</v>
      </c>
      <c r="F330" s="70">
        <f t="shared" si="62"/>
        <v>0</v>
      </c>
    </row>
    <row r="331" spans="1:6" x14ac:dyDescent="0.2">
      <c r="A331" s="48"/>
      <c r="B331" s="69">
        <v>64403</v>
      </c>
      <c r="C331" s="71" t="s">
        <v>285</v>
      </c>
      <c r="D331" s="70">
        <v>4.75</v>
      </c>
      <c r="E331" s="70">
        <f>SUM(D331*12)</f>
        <v>57</v>
      </c>
      <c r="F331" s="70">
        <f>E331*A331</f>
        <v>0</v>
      </c>
    </row>
    <row r="332" spans="1:6" ht="8.1" customHeight="1" x14ac:dyDescent="0.2">
      <c r="A332" s="48"/>
      <c r="B332" s="69"/>
      <c r="C332" s="69"/>
      <c r="D332" s="70"/>
      <c r="E332" s="70"/>
      <c r="F332" s="70"/>
    </row>
    <row r="333" spans="1:6" ht="15" x14ac:dyDescent="0.25">
      <c r="A333" s="48"/>
      <c r="B333" s="71"/>
      <c r="C333" s="76" t="s">
        <v>155</v>
      </c>
      <c r="D333" s="77"/>
      <c r="E333" s="77"/>
      <c r="F333" s="70"/>
    </row>
    <row r="334" spans="1:6" x14ac:dyDescent="0.2">
      <c r="A334" s="48"/>
      <c r="B334" s="69">
        <v>67981</v>
      </c>
      <c r="C334" s="71" t="s">
        <v>297</v>
      </c>
      <c r="D334" s="70">
        <v>1.48</v>
      </c>
      <c r="E334" s="70">
        <f>SUM(D334*24)</f>
        <v>35.519999999999996</v>
      </c>
      <c r="F334" s="70">
        <f>E334*A334</f>
        <v>0</v>
      </c>
    </row>
    <row r="335" spans="1:6" ht="15" x14ac:dyDescent="0.25">
      <c r="A335" s="48"/>
      <c r="B335" s="69">
        <v>91213</v>
      </c>
      <c r="C335" s="71" t="s">
        <v>364</v>
      </c>
      <c r="D335" s="70">
        <v>1.58</v>
      </c>
      <c r="E335" s="70">
        <f>SUM(D335*48)</f>
        <v>75.84</v>
      </c>
      <c r="F335" s="70">
        <f t="shared" ref="F335:F350" si="63">E335*A335</f>
        <v>0</v>
      </c>
    </row>
    <row r="336" spans="1:6" x14ac:dyDescent="0.2">
      <c r="A336" s="48"/>
      <c r="B336" s="69">
        <v>91212</v>
      </c>
      <c r="C336" s="71" t="s">
        <v>298</v>
      </c>
      <c r="D336" s="70">
        <v>1.58</v>
      </c>
      <c r="E336" s="70">
        <f t="shared" ref="E336:E345" si="64">SUM(D336*48)</f>
        <v>75.84</v>
      </c>
      <c r="F336" s="70">
        <f t="shared" si="63"/>
        <v>0</v>
      </c>
    </row>
    <row r="337" spans="1:6" x14ac:dyDescent="0.2">
      <c r="A337" s="48"/>
      <c r="B337" s="69">
        <v>91219</v>
      </c>
      <c r="C337" s="71" t="s">
        <v>300</v>
      </c>
      <c r="D337" s="70">
        <v>1.58</v>
      </c>
      <c r="E337" s="70">
        <f>SUM(D337*48)</f>
        <v>75.84</v>
      </c>
      <c r="F337" s="70">
        <f>E337*A337</f>
        <v>0</v>
      </c>
    </row>
    <row r="338" spans="1:6" x14ac:dyDescent="0.2">
      <c r="A338" s="48"/>
      <c r="B338" s="69">
        <v>91200</v>
      </c>
      <c r="C338" s="71" t="s">
        <v>299</v>
      </c>
      <c r="D338" s="70">
        <v>1.58</v>
      </c>
      <c r="E338" s="70">
        <f t="shared" si="64"/>
        <v>75.84</v>
      </c>
      <c r="F338" s="70">
        <f t="shared" si="63"/>
        <v>0</v>
      </c>
    </row>
    <row r="339" spans="1:6" x14ac:dyDescent="0.2">
      <c r="A339" s="48"/>
      <c r="B339" s="71">
        <v>91231</v>
      </c>
      <c r="C339" s="71" t="s">
        <v>315</v>
      </c>
      <c r="D339" s="77">
        <v>5.65</v>
      </c>
      <c r="E339" s="70">
        <f>SUM(D339*6)</f>
        <v>33.900000000000006</v>
      </c>
      <c r="F339" s="70">
        <f>E339*A339</f>
        <v>0</v>
      </c>
    </row>
    <row r="340" spans="1:6" x14ac:dyDescent="0.2">
      <c r="A340" s="48"/>
      <c r="B340" s="71">
        <v>83773</v>
      </c>
      <c r="C340" s="69" t="s">
        <v>365</v>
      </c>
      <c r="D340" s="70">
        <v>3</v>
      </c>
      <c r="E340" s="70">
        <f>SUM(D340*12)</f>
        <v>36</v>
      </c>
      <c r="F340" s="70">
        <f>E340*A340</f>
        <v>0</v>
      </c>
    </row>
    <row r="341" spans="1:6" x14ac:dyDescent="0.2">
      <c r="A341" s="48"/>
      <c r="B341" s="71">
        <v>83778</v>
      </c>
      <c r="C341" s="69" t="s">
        <v>366</v>
      </c>
      <c r="D341" s="70">
        <v>3</v>
      </c>
      <c r="E341" s="70">
        <f>SUM(D341*12)</f>
        <v>36</v>
      </c>
      <c r="F341" s="70">
        <f>E341*A341</f>
        <v>0</v>
      </c>
    </row>
    <row r="342" spans="1:6" x14ac:dyDescent="0.2">
      <c r="A342" s="48"/>
      <c r="B342" s="71">
        <v>83772</v>
      </c>
      <c r="C342" s="69" t="s">
        <v>367</v>
      </c>
      <c r="D342" s="70">
        <v>3</v>
      </c>
      <c r="E342" s="70">
        <f>SUM(D342*12)</f>
        <v>36</v>
      </c>
      <c r="F342" s="70">
        <f>E342*A342</f>
        <v>0</v>
      </c>
    </row>
    <row r="343" spans="1:6" ht="15" x14ac:dyDescent="0.25">
      <c r="A343" s="48"/>
      <c r="B343" s="74">
        <v>91242</v>
      </c>
      <c r="C343" s="74" t="s">
        <v>485</v>
      </c>
      <c r="D343" s="73">
        <v>2</v>
      </c>
      <c r="E343" s="73">
        <v>48</v>
      </c>
      <c r="F343" s="73">
        <f t="shared" ref="F343" si="65">E343*A343</f>
        <v>0</v>
      </c>
    </row>
    <row r="344" spans="1:6" ht="13.5" customHeight="1" x14ac:dyDescent="0.2">
      <c r="A344" s="48"/>
      <c r="B344" s="71">
        <v>46110</v>
      </c>
      <c r="C344" s="71" t="s">
        <v>303</v>
      </c>
      <c r="D344" s="70">
        <v>1.75</v>
      </c>
      <c r="E344" s="70">
        <f t="shared" si="64"/>
        <v>84</v>
      </c>
      <c r="F344" s="70">
        <f t="shared" si="63"/>
        <v>0</v>
      </c>
    </row>
    <row r="345" spans="1:6" x14ac:dyDescent="0.2">
      <c r="A345" s="48"/>
      <c r="B345" s="71">
        <v>46111</v>
      </c>
      <c r="C345" s="71" t="s">
        <v>302</v>
      </c>
      <c r="D345" s="70">
        <v>1.75</v>
      </c>
      <c r="E345" s="70">
        <f t="shared" si="64"/>
        <v>84</v>
      </c>
      <c r="F345" s="70">
        <f t="shared" si="63"/>
        <v>0</v>
      </c>
    </row>
    <row r="346" spans="1:6" x14ac:dyDescent="0.2">
      <c r="A346" s="48"/>
      <c r="B346" s="71">
        <v>46114</v>
      </c>
      <c r="C346" s="89" t="s">
        <v>474</v>
      </c>
      <c r="D346" s="70">
        <v>4.95</v>
      </c>
      <c r="E346" s="70">
        <f>SUM(D346*6)</f>
        <v>29.700000000000003</v>
      </c>
      <c r="F346" s="70">
        <f t="shared" si="63"/>
        <v>0</v>
      </c>
    </row>
    <row r="347" spans="1:6" x14ac:dyDescent="0.2">
      <c r="A347" s="48"/>
      <c r="B347" s="71">
        <v>5240</v>
      </c>
      <c r="C347" s="69" t="s">
        <v>385</v>
      </c>
      <c r="D347" s="70">
        <v>1.25</v>
      </c>
      <c r="E347" s="70">
        <f>SUM(D347*48)</f>
        <v>60</v>
      </c>
      <c r="F347" s="70">
        <f>E347*A347</f>
        <v>0</v>
      </c>
    </row>
    <row r="348" spans="1:6" x14ac:dyDescent="0.2">
      <c r="A348" s="48"/>
      <c r="B348" s="71">
        <v>5230</v>
      </c>
      <c r="C348" s="69" t="s">
        <v>305</v>
      </c>
      <c r="D348" s="70">
        <v>1.95</v>
      </c>
      <c r="E348" s="70">
        <f>SUM(D348*24)</f>
        <v>46.8</v>
      </c>
      <c r="F348" s="70">
        <f>E348*A348</f>
        <v>0</v>
      </c>
    </row>
    <row r="349" spans="1:6" x14ac:dyDescent="0.2">
      <c r="A349" s="48"/>
      <c r="B349" s="71">
        <v>5149</v>
      </c>
      <c r="C349" s="69" t="s">
        <v>304</v>
      </c>
      <c r="D349" s="70">
        <v>1.95</v>
      </c>
      <c r="E349" s="70">
        <f>SUM(D349*24)</f>
        <v>46.8</v>
      </c>
      <c r="F349" s="70">
        <f>E349*A349</f>
        <v>0</v>
      </c>
    </row>
    <row r="350" spans="1:6" x14ac:dyDescent="0.2">
      <c r="A350" s="48"/>
      <c r="B350" s="71">
        <v>5252</v>
      </c>
      <c r="C350" s="69" t="s">
        <v>386</v>
      </c>
      <c r="D350" s="70">
        <v>1.25</v>
      </c>
      <c r="E350" s="70">
        <f>SUM(D350*48)</f>
        <v>60</v>
      </c>
      <c r="F350" s="70">
        <f t="shared" si="63"/>
        <v>0</v>
      </c>
    </row>
    <row r="351" spans="1:6" ht="8.25" customHeight="1" x14ac:dyDescent="0.25">
      <c r="A351" s="48"/>
      <c r="B351" s="74"/>
      <c r="C351" s="90"/>
      <c r="D351" s="80"/>
      <c r="E351" s="80"/>
      <c r="F351" s="70"/>
    </row>
    <row r="352" spans="1:6" ht="15" x14ac:dyDescent="0.25">
      <c r="A352" s="48"/>
      <c r="B352" s="74"/>
      <c r="C352" s="74" t="s">
        <v>95</v>
      </c>
      <c r="D352" s="80"/>
      <c r="E352" s="80"/>
      <c r="F352" s="70"/>
    </row>
    <row r="353" spans="1:6" x14ac:dyDescent="0.2">
      <c r="A353" s="48"/>
      <c r="B353" s="69">
        <v>62027</v>
      </c>
      <c r="C353" s="69" t="s">
        <v>306</v>
      </c>
      <c r="D353" s="70">
        <v>1.8</v>
      </c>
      <c r="E353" s="70">
        <f t="shared" ref="E353" si="66">SUM(D353*24)</f>
        <v>43.2</v>
      </c>
      <c r="F353" s="70">
        <f t="shared" ref="F353:F359" si="67">E353*A353</f>
        <v>0</v>
      </c>
    </row>
    <row r="354" spans="1:6" x14ac:dyDescent="0.2">
      <c r="A354" s="48"/>
      <c r="B354" s="71">
        <v>62030</v>
      </c>
      <c r="C354" s="84" t="s">
        <v>307</v>
      </c>
      <c r="D354" s="70">
        <v>1.8</v>
      </c>
      <c r="E354" s="70">
        <f>SUM(D354*20)</f>
        <v>36</v>
      </c>
      <c r="F354" s="70">
        <f t="shared" si="67"/>
        <v>0</v>
      </c>
    </row>
    <row r="355" spans="1:6" s="4" customFormat="1" ht="15" x14ac:dyDescent="0.25">
      <c r="A355" s="48"/>
      <c r="B355" s="71">
        <v>62107</v>
      </c>
      <c r="C355" s="84" t="s">
        <v>313</v>
      </c>
      <c r="D355" s="77">
        <v>2.5</v>
      </c>
      <c r="E355" s="70">
        <f>SUM(D355*12)</f>
        <v>30</v>
      </c>
      <c r="F355" s="70">
        <f>E355*A355</f>
        <v>0</v>
      </c>
    </row>
    <row r="356" spans="1:6" x14ac:dyDescent="0.2">
      <c r="A356" s="48"/>
      <c r="B356" s="69">
        <v>62108</v>
      </c>
      <c r="C356" s="71" t="s">
        <v>308</v>
      </c>
      <c r="D356" s="70">
        <v>4.3</v>
      </c>
      <c r="E356" s="70">
        <f>SUM(D356*8)</f>
        <v>34.4</v>
      </c>
      <c r="F356" s="70">
        <f t="shared" si="67"/>
        <v>0</v>
      </c>
    </row>
    <row r="357" spans="1:6" x14ac:dyDescent="0.2">
      <c r="A357" s="48"/>
      <c r="B357" s="69">
        <v>62201</v>
      </c>
      <c r="C357" s="71" t="s">
        <v>310</v>
      </c>
      <c r="D357" s="70">
        <v>3.5</v>
      </c>
      <c r="E357" s="70">
        <f t="shared" ref="E357:E358" si="68">SUM(D357*12)</f>
        <v>42</v>
      </c>
      <c r="F357" s="70">
        <f t="shared" si="67"/>
        <v>0</v>
      </c>
    </row>
    <row r="358" spans="1:6" x14ac:dyDescent="0.2">
      <c r="A358" s="48"/>
      <c r="B358" s="69">
        <v>61778</v>
      </c>
      <c r="C358" s="69" t="s">
        <v>311</v>
      </c>
      <c r="D358" s="70">
        <v>4.9800000000000004</v>
      </c>
      <c r="E358" s="70">
        <f t="shared" si="68"/>
        <v>59.760000000000005</v>
      </c>
      <c r="F358" s="70">
        <f t="shared" si="67"/>
        <v>0</v>
      </c>
    </row>
    <row r="359" spans="1:6" x14ac:dyDescent="0.2">
      <c r="A359" s="48"/>
      <c r="B359" s="69">
        <v>83788</v>
      </c>
      <c r="C359" s="71" t="s">
        <v>312</v>
      </c>
      <c r="D359" s="70">
        <v>15</v>
      </c>
      <c r="E359" s="70">
        <f>SUM(D359*6)</f>
        <v>90</v>
      </c>
      <c r="F359" s="70">
        <f t="shared" si="67"/>
        <v>0</v>
      </c>
    </row>
    <row r="360" spans="1:6" x14ac:dyDescent="0.2">
      <c r="A360" s="48"/>
      <c r="B360" s="69">
        <v>88849</v>
      </c>
      <c r="C360" s="71" t="s">
        <v>309</v>
      </c>
      <c r="D360" s="70">
        <v>2</v>
      </c>
      <c r="E360" s="70">
        <f>SUM(D360*12)</f>
        <v>24</v>
      </c>
      <c r="F360" s="70">
        <f>E360*A360</f>
        <v>0</v>
      </c>
    </row>
    <row r="361" spans="1:6" ht="7.5" customHeight="1" x14ac:dyDescent="0.2">
      <c r="A361" s="48"/>
      <c r="B361" s="69"/>
      <c r="C361" s="69"/>
      <c r="D361" s="70"/>
      <c r="E361" s="70"/>
      <c r="F361" s="70"/>
    </row>
    <row r="362" spans="1:6" ht="15" x14ac:dyDescent="0.25">
      <c r="A362" s="48"/>
      <c r="B362" s="71"/>
      <c r="C362" s="88" t="s">
        <v>472</v>
      </c>
      <c r="D362" s="77"/>
      <c r="E362" s="77"/>
      <c r="F362" s="70"/>
    </row>
    <row r="363" spans="1:6" x14ac:dyDescent="0.2">
      <c r="A363" s="48"/>
      <c r="B363" s="71">
        <v>66128</v>
      </c>
      <c r="C363" s="71" t="s">
        <v>314</v>
      </c>
      <c r="D363" s="70">
        <v>5</v>
      </c>
      <c r="E363" s="70">
        <f>SUM(D363*12)</f>
        <v>60</v>
      </c>
      <c r="F363" s="70">
        <f t="shared" ref="F363:F372" si="69">E363*A363</f>
        <v>0</v>
      </c>
    </row>
    <row r="364" spans="1:6" x14ac:dyDescent="0.2">
      <c r="A364" s="48"/>
      <c r="B364" s="71">
        <v>63985</v>
      </c>
      <c r="C364" s="71" t="s">
        <v>483</v>
      </c>
      <c r="D364" s="70">
        <v>2.5</v>
      </c>
      <c r="E364" s="70">
        <f>SUM(D364*24)</f>
        <v>60</v>
      </c>
      <c r="F364" s="70">
        <f t="shared" si="69"/>
        <v>0</v>
      </c>
    </row>
    <row r="365" spans="1:6" x14ac:dyDescent="0.2">
      <c r="A365" s="48"/>
      <c r="B365" s="78">
        <v>86145</v>
      </c>
      <c r="C365" s="69" t="s">
        <v>317</v>
      </c>
      <c r="D365" s="70">
        <v>7.5</v>
      </c>
      <c r="E365" s="70">
        <f>SUM(D365*6)</f>
        <v>45</v>
      </c>
      <c r="F365" s="70">
        <f>E365*A365</f>
        <v>0</v>
      </c>
    </row>
    <row r="366" spans="1:6" s="4" customFormat="1" ht="15" x14ac:dyDescent="0.25">
      <c r="A366" s="48"/>
      <c r="B366" s="74">
        <v>86153</v>
      </c>
      <c r="C366" s="88" t="s">
        <v>453</v>
      </c>
      <c r="D366" s="80">
        <v>6.5</v>
      </c>
      <c r="E366" s="80">
        <f>+D366*6</f>
        <v>39</v>
      </c>
      <c r="F366" s="73">
        <f>E366*A366</f>
        <v>0</v>
      </c>
    </row>
    <row r="367" spans="1:6" x14ac:dyDescent="0.2">
      <c r="A367" s="48"/>
      <c r="B367" s="78">
        <v>86144</v>
      </c>
      <c r="C367" s="69" t="s">
        <v>318</v>
      </c>
      <c r="D367" s="70">
        <v>12.5</v>
      </c>
      <c r="E367" s="70">
        <f>SUM(D367*6)</f>
        <v>75</v>
      </c>
      <c r="F367" s="70">
        <f>E367*A367</f>
        <v>0</v>
      </c>
    </row>
    <row r="368" spans="1:6" x14ac:dyDescent="0.2">
      <c r="A368" s="48"/>
      <c r="B368" s="78">
        <v>88984</v>
      </c>
      <c r="C368" s="69" t="s">
        <v>316</v>
      </c>
      <c r="D368" s="70">
        <v>17.5</v>
      </c>
      <c r="E368" s="70">
        <f>SUM(D368*4)</f>
        <v>70</v>
      </c>
      <c r="F368" s="70">
        <f>E368*A368</f>
        <v>0</v>
      </c>
    </row>
    <row r="369" spans="1:6" s="4" customFormat="1" ht="15" x14ac:dyDescent="0.25">
      <c r="A369" s="48"/>
      <c r="B369" s="71">
        <v>93774</v>
      </c>
      <c r="C369" s="71" t="s">
        <v>426</v>
      </c>
      <c r="D369" s="70">
        <v>12.5</v>
      </c>
      <c r="E369" s="70">
        <f>SUM(D369*6)</f>
        <v>75</v>
      </c>
      <c r="F369" s="70">
        <f t="shared" si="69"/>
        <v>0</v>
      </c>
    </row>
    <row r="370" spans="1:6" s="4" customFormat="1" ht="15" x14ac:dyDescent="0.25">
      <c r="A370" s="48"/>
      <c r="B370" s="71">
        <v>66420</v>
      </c>
      <c r="C370" s="71" t="s">
        <v>156</v>
      </c>
      <c r="D370" s="70">
        <v>1.1000000000000001</v>
      </c>
      <c r="E370" s="70">
        <f>SUM(D370*12)</f>
        <v>13.200000000000001</v>
      </c>
      <c r="F370" s="70">
        <f>E370*A370</f>
        <v>0</v>
      </c>
    </row>
    <row r="371" spans="1:6" x14ac:dyDescent="0.2">
      <c r="A371" s="48"/>
      <c r="B371" s="72">
        <v>82900</v>
      </c>
      <c r="C371" s="71" t="s">
        <v>319</v>
      </c>
      <c r="D371" s="70">
        <v>5</v>
      </c>
      <c r="E371" s="70">
        <f>SUM(D371*8)</f>
        <v>40</v>
      </c>
      <c r="F371" s="70">
        <f>E371*A371</f>
        <v>0</v>
      </c>
    </row>
    <row r="372" spans="1:6" x14ac:dyDescent="0.2">
      <c r="A372" s="48"/>
      <c r="B372" s="72">
        <v>95766</v>
      </c>
      <c r="C372" s="71" t="s">
        <v>320</v>
      </c>
      <c r="D372" s="70">
        <v>125</v>
      </c>
      <c r="E372" s="70">
        <f>SUM(D372*1)</f>
        <v>125</v>
      </c>
      <c r="F372" s="70">
        <f t="shared" si="69"/>
        <v>0</v>
      </c>
    </row>
    <row r="373" spans="1:6" ht="6.75" customHeight="1" x14ac:dyDescent="0.2">
      <c r="A373" s="48"/>
      <c r="B373" s="69"/>
      <c r="C373" s="90"/>
      <c r="D373" s="70"/>
      <c r="E373" s="70"/>
      <c r="F373" s="70"/>
    </row>
    <row r="374" spans="1:6" ht="15" x14ac:dyDescent="0.25">
      <c r="A374" s="48"/>
      <c r="B374" s="71"/>
      <c r="C374" s="76" t="s">
        <v>157</v>
      </c>
      <c r="D374" s="77"/>
      <c r="E374" s="77"/>
      <c r="F374" s="70"/>
    </row>
    <row r="375" spans="1:6" x14ac:dyDescent="0.2">
      <c r="A375" s="48"/>
      <c r="B375" s="69">
        <v>9210</v>
      </c>
      <c r="C375" s="89" t="s">
        <v>470</v>
      </c>
      <c r="D375" s="70">
        <v>7.95</v>
      </c>
      <c r="E375" s="70">
        <f>SUM(D375*5)</f>
        <v>39.75</v>
      </c>
      <c r="F375" s="70">
        <f>E375*A375</f>
        <v>0</v>
      </c>
    </row>
    <row r="376" spans="1:6" x14ac:dyDescent="0.2">
      <c r="A376" s="48"/>
      <c r="B376" s="72">
        <v>66309</v>
      </c>
      <c r="C376" s="86" t="s">
        <v>321</v>
      </c>
      <c r="D376" s="70">
        <v>1.45</v>
      </c>
      <c r="E376" s="70">
        <f t="shared" ref="E376:E377" si="70">SUM(D376*12)</f>
        <v>17.399999999999999</v>
      </c>
      <c r="F376" s="70">
        <f t="shared" ref="F376:F378" si="71">E376*A376</f>
        <v>0</v>
      </c>
    </row>
    <row r="377" spans="1:6" x14ac:dyDescent="0.2">
      <c r="A377" s="48"/>
      <c r="B377" s="72">
        <v>66310</v>
      </c>
      <c r="C377" s="86" t="s">
        <v>322</v>
      </c>
      <c r="D377" s="70">
        <v>1.45</v>
      </c>
      <c r="E377" s="70">
        <f t="shared" si="70"/>
        <v>17.399999999999999</v>
      </c>
      <c r="F377" s="70">
        <f t="shared" si="71"/>
        <v>0</v>
      </c>
    </row>
    <row r="378" spans="1:6" x14ac:dyDescent="0.2">
      <c r="A378" s="48"/>
      <c r="B378" s="72">
        <v>83754</v>
      </c>
      <c r="C378" s="90" t="s">
        <v>436</v>
      </c>
      <c r="D378" s="70">
        <v>3.69</v>
      </c>
      <c r="E378" s="70">
        <f>+D378*10</f>
        <v>36.9</v>
      </c>
      <c r="F378" s="70">
        <f t="shared" si="71"/>
        <v>0</v>
      </c>
    </row>
    <row r="379" spans="1:6" ht="6.75" customHeight="1" x14ac:dyDescent="0.2">
      <c r="A379" s="48"/>
      <c r="B379" s="71"/>
      <c r="C379" s="69"/>
      <c r="D379" s="77"/>
      <c r="E379" s="77"/>
      <c r="F379" s="98"/>
    </row>
    <row r="380" spans="1:6" ht="15" x14ac:dyDescent="0.25">
      <c r="A380" s="48"/>
      <c r="B380" s="99"/>
      <c r="C380" s="74" t="s">
        <v>158</v>
      </c>
      <c r="D380" s="77"/>
      <c r="E380" s="77"/>
      <c r="F380" s="75"/>
    </row>
    <row r="381" spans="1:6" x14ac:dyDescent="0.2">
      <c r="A381" s="48"/>
      <c r="B381" s="71">
        <v>72595</v>
      </c>
      <c r="C381" s="89" t="s">
        <v>323</v>
      </c>
      <c r="D381" s="70">
        <v>0.75</v>
      </c>
      <c r="E381" s="70">
        <f t="shared" ref="E381:E386" si="72">SUM(D381*24)</f>
        <v>18</v>
      </c>
      <c r="F381" s="100">
        <f t="shared" ref="F381:F386" si="73">E381*A381</f>
        <v>0</v>
      </c>
    </row>
    <row r="382" spans="1:6" x14ac:dyDescent="0.2">
      <c r="A382" s="48"/>
      <c r="B382" s="71">
        <v>72596</v>
      </c>
      <c r="C382" s="89" t="s">
        <v>327</v>
      </c>
      <c r="D382" s="70">
        <v>0.75</v>
      </c>
      <c r="E382" s="70">
        <f t="shared" si="72"/>
        <v>18</v>
      </c>
      <c r="F382" s="100">
        <f t="shared" si="73"/>
        <v>0</v>
      </c>
    </row>
    <row r="383" spans="1:6" ht="15.75" customHeight="1" x14ac:dyDescent="0.2">
      <c r="A383" s="48"/>
      <c r="B383" s="101">
        <v>72594</v>
      </c>
      <c r="C383" s="71" t="s">
        <v>326</v>
      </c>
      <c r="D383" s="70">
        <v>0.75</v>
      </c>
      <c r="E383" s="70">
        <f t="shared" si="72"/>
        <v>18</v>
      </c>
      <c r="F383" s="100">
        <f t="shared" si="73"/>
        <v>0</v>
      </c>
    </row>
    <row r="384" spans="1:6" ht="16.5" customHeight="1" x14ac:dyDescent="0.2">
      <c r="A384" s="48"/>
      <c r="B384" s="78">
        <v>72593</v>
      </c>
      <c r="C384" s="71" t="s">
        <v>324</v>
      </c>
      <c r="D384" s="70">
        <v>0.75</v>
      </c>
      <c r="E384" s="70">
        <f t="shared" si="72"/>
        <v>18</v>
      </c>
      <c r="F384" s="100">
        <f t="shared" si="73"/>
        <v>0</v>
      </c>
    </row>
    <row r="385" spans="1:6" ht="16.5" customHeight="1" x14ac:dyDescent="0.2">
      <c r="A385" s="48"/>
      <c r="B385" s="72">
        <v>72597</v>
      </c>
      <c r="C385" s="71" t="s">
        <v>325</v>
      </c>
      <c r="D385" s="70">
        <v>0.75</v>
      </c>
      <c r="E385" s="70">
        <f t="shared" si="72"/>
        <v>18</v>
      </c>
      <c r="F385" s="100">
        <f t="shared" si="73"/>
        <v>0</v>
      </c>
    </row>
    <row r="386" spans="1:6" x14ac:dyDescent="0.2">
      <c r="A386" s="48"/>
      <c r="B386" s="78">
        <v>72604</v>
      </c>
      <c r="C386" s="71" t="s">
        <v>330</v>
      </c>
      <c r="D386" s="70">
        <v>0.75</v>
      </c>
      <c r="E386" s="70">
        <f t="shared" si="72"/>
        <v>18</v>
      </c>
      <c r="F386" s="100">
        <f t="shared" si="73"/>
        <v>0</v>
      </c>
    </row>
    <row r="387" spans="1:6" x14ac:dyDescent="0.2">
      <c r="A387" s="48"/>
      <c r="B387" s="101">
        <v>72599</v>
      </c>
      <c r="C387" s="102" t="s">
        <v>328</v>
      </c>
      <c r="D387" s="70">
        <v>0.75</v>
      </c>
      <c r="E387" s="70">
        <f t="shared" ref="E387:E388" si="74">SUM(D387*24)</f>
        <v>18</v>
      </c>
      <c r="F387" s="100">
        <f t="shared" ref="F387:F391" si="75">E387*A387</f>
        <v>0</v>
      </c>
    </row>
    <row r="388" spans="1:6" x14ac:dyDescent="0.2">
      <c r="A388" s="48"/>
      <c r="B388" s="78">
        <v>72598</v>
      </c>
      <c r="C388" s="71" t="s">
        <v>329</v>
      </c>
      <c r="D388" s="70">
        <v>0.75</v>
      </c>
      <c r="E388" s="70">
        <f t="shared" si="74"/>
        <v>18</v>
      </c>
      <c r="F388" s="100">
        <f t="shared" si="75"/>
        <v>0</v>
      </c>
    </row>
    <row r="389" spans="1:6" x14ac:dyDescent="0.2">
      <c r="A389" s="48"/>
      <c r="B389" s="71" t="s">
        <v>96</v>
      </c>
      <c r="C389" s="89" t="s">
        <v>331</v>
      </c>
      <c r="D389" s="103">
        <v>0</v>
      </c>
      <c r="E389" s="70">
        <v>0</v>
      </c>
      <c r="F389" s="100">
        <f t="shared" si="75"/>
        <v>0</v>
      </c>
    </row>
    <row r="390" spans="1:6" x14ac:dyDescent="0.2">
      <c r="A390" s="48"/>
      <c r="B390" s="71">
        <v>88136</v>
      </c>
      <c r="C390" s="71" t="s">
        <v>159</v>
      </c>
      <c r="D390" s="70">
        <v>50</v>
      </c>
      <c r="E390" s="70">
        <v>50</v>
      </c>
      <c r="F390" s="100">
        <f t="shared" si="75"/>
        <v>0</v>
      </c>
    </row>
    <row r="391" spans="1:6" x14ac:dyDescent="0.2">
      <c r="A391" s="48"/>
      <c r="B391" s="71">
        <v>88172</v>
      </c>
      <c r="C391" s="89" t="s">
        <v>160</v>
      </c>
      <c r="D391" s="103">
        <v>125</v>
      </c>
      <c r="E391" s="70">
        <v>125</v>
      </c>
      <c r="F391" s="100">
        <f t="shared" si="75"/>
        <v>0</v>
      </c>
    </row>
    <row r="392" spans="1:6" ht="6.75" customHeight="1" x14ac:dyDescent="0.2">
      <c r="A392" s="48"/>
      <c r="B392" s="104"/>
      <c r="C392" s="69"/>
      <c r="D392" s="105"/>
      <c r="E392" s="105"/>
      <c r="F392" s="100"/>
    </row>
    <row r="393" spans="1:6" ht="15" x14ac:dyDescent="0.25">
      <c r="A393" s="48"/>
      <c r="B393" s="99"/>
      <c r="C393" s="74" t="s">
        <v>444</v>
      </c>
      <c r="D393" s="77"/>
      <c r="E393" s="77"/>
      <c r="F393" s="75"/>
    </row>
    <row r="394" spans="1:6" x14ac:dyDescent="0.2">
      <c r="A394" s="48"/>
      <c r="B394" s="78">
        <v>18137</v>
      </c>
      <c r="C394" s="71" t="s">
        <v>441</v>
      </c>
      <c r="D394" s="70">
        <v>2.14</v>
      </c>
      <c r="E394" s="70">
        <f>SUM(D394*12)</f>
        <v>25.68</v>
      </c>
      <c r="F394" s="100">
        <f>E394*A394</f>
        <v>0</v>
      </c>
    </row>
    <row r="395" spans="1:6" x14ac:dyDescent="0.2">
      <c r="A395" s="48"/>
      <c r="B395" s="78">
        <v>18138</v>
      </c>
      <c r="C395" s="71" t="s">
        <v>442</v>
      </c>
      <c r="D395" s="70">
        <v>2.14</v>
      </c>
      <c r="E395" s="70">
        <f>SUM(D395*12)</f>
        <v>25.68</v>
      </c>
      <c r="F395" s="100">
        <f t="shared" ref="F395" si="76">E395*A395</f>
        <v>0</v>
      </c>
    </row>
    <row r="396" spans="1:6" x14ac:dyDescent="0.2">
      <c r="A396" s="48"/>
      <c r="B396" s="78">
        <v>18115</v>
      </c>
      <c r="C396" s="71" t="s">
        <v>443</v>
      </c>
      <c r="D396" s="70">
        <v>3.16</v>
      </c>
      <c r="E396" s="70">
        <f>SUM(D396*6)</f>
        <v>18.96</v>
      </c>
      <c r="F396" s="100">
        <f>E396*A396</f>
        <v>0</v>
      </c>
    </row>
    <row r="397" spans="1:6" x14ac:dyDescent="0.2">
      <c r="A397" s="48"/>
      <c r="B397" s="78">
        <v>55131</v>
      </c>
      <c r="C397" s="71" t="s">
        <v>437</v>
      </c>
      <c r="D397" s="70">
        <v>1.32</v>
      </c>
      <c r="E397" s="70">
        <f>+D397*24</f>
        <v>31.68</v>
      </c>
      <c r="F397" s="100">
        <f t="shared" ref="F397:F398" si="77">E397*A397</f>
        <v>0</v>
      </c>
    </row>
    <row r="398" spans="1:6" x14ac:dyDescent="0.2">
      <c r="A398" s="48"/>
      <c r="B398" s="78">
        <v>55132</v>
      </c>
      <c r="C398" s="71" t="s">
        <v>438</v>
      </c>
      <c r="D398" s="70">
        <v>1.32</v>
      </c>
      <c r="E398" s="70">
        <f>+D398*24</f>
        <v>31.68</v>
      </c>
      <c r="F398" s="100">
        <f t="shared" si="77"/>
        <v>0</v>
      </c>
    </row>
    <row r="399" spans="1:6" ht="16.5" customHeight="1" x14ac:dyDescent="0.2">
      <c r="A399" s="48"/>
      <c r="B399" s="78">
        <v>64375</v>
      </c>
      <c r="C399" s="71" t="s">
        <v>439</v>
      </c>
      <c r="D399" s="70">
        <v>2.11</v>
      </c>
      <c r="E399" s="70">
        <f>SUM(D399*12)</f>
        <v>25.32</v>
      </c>
      <c r="F399" s="100">
        <f>E399*A399</f>
        <v>0</v>
      </c>
    </row>
    <row r="400" spans="1:6" x14ac:dyDescent="0.2">
      <c r="A400" s="48"/>
      <c r="B400" s="78">
        <v>64376</v>
      </c>
      <c r="C400" s="71" t="s">
        <v>440</v>
      </c>
      <c r="D400" s="70">
        <v>2.11</v>
      </c>
      <c r="E400" s="70">
        <f>SUM(D400*12)</f>
        <v>25.32</v>
      </c>
      <c r="F400" s="100">
        <f t="shared" ref="F400" si="78">E400*A400</f>
        <v>0</v>
      </c>
    </row>
    <row r="401" spans="1:6" ht="8.1" customHeight="1" x14ac:dyDescent="0.25">
      <c r="A401" s="48"/>
      <c r="B401" s="109"/>
      <c r="C401" s="74"/>
      <c r="D401" s="70"/>
      <c r="E401" s="70"/>
      <c r="F401" s="100"/>
    </row>
    <row r="402" spans="1:6" ht="15" x14ac:dyDescent="0.25">
      <c r="A402" s="48"/>
      <c r="B402" s="74"/>
      <c r="C402" s="74" t="s">
        <v>97</v>
      </c>
      <c r="D402" s="77"/>
      <c r="E402" s="77"/>
      <c r="F402" s="100"/>
    </row>
    <row r="403" spans="1:6" x14ac:dyDescent="0.2">
      <c r="A403" s="48"/>
      <c r="B403" s="71">
        <v>88086</v>
      </c>
      <c r="C403" s="69" t="s">
        <v>161</v>
      </c>
      <c r="D403" s="70">
        <v>50</v>
      </c>
      <c r="E403" s="70">
        <f>+D403*1</f>
        <v>50</v>
      </c>
      <c r="F403" s="100">
        <f t="shared" ref="F403:F418" si="79">E403*A403</f>
        <v>0</v>
      </c>
    </row>
    <row r="404" spans="1:6" x14ac:dyDescent="0.2">
      <c r="A404" s="48"/>
      <c r="B404" s="69" t="s">
        <v>162</v>
      </c>
      <c r="C404" s="71" t="s">
        <v>163</v>
      </c>
      <c r="D404" s="70">
        <v>3000</v>
      </c>
      <c r="E404" s="70">
        <f t="shared" ref="E404:E410" si="80">+D404*1</f>
        <v>3000</v>
      </c>
      <c r="F404" s="100">
        <f t="shared" si="79"/>
        <v>0</v>
      </c>
    </row>
    <row r="405" spans="1:6" x14ac:dyDescent="0.2">
      <c r="A405" s="48"/>
      <c r="B405" s="69" t="s">
        <v>164</v>
      </c>
      <c r="C405" s="71" t="s">
        <v>165</v>
      </c>
      <c r="D405" s="70">
        <v>3600</v>
      </c>
      <c r="E405" s="70">
        <f t="shared" si="80"/>
        <v>3600</v>
      </c>
      <c r="F405" s="100">
        <f t="shared" si="79"/>
        <v>0</v>
      </c>
    </row>
    <row r="406" spans="1:6" ht="15" x14ac:dyDescent="0.25">
      <c r="A406" s="48"/>
      <c r="B406" s="69">
        <v>88116</v>
      </c>
      <c r="C406" s="71" t="s">
        <v>166</v>
      </c>
      <c r="D406" s="70">
        <v>110</v>
      </c>
      <c r="E406" s="70">
        <f t="shared" si="80"/>
        <v>110</v>
      </c>
      <c r="F406" s="100">
        <f t="shared" si="79"/>
        <v>0</v>
      </c>
    </row>
    <row r="407" spans="1:6" x14ac:dyDescent="0.2">
      <c r="A407" s="48"/>
      <c r="B407" s="69">
        <v>88426</v>
      </c>
      <c r="C407" s="71" t="s">
        <v>167</v>
      </c>
      <c r="D407" s="70">
        <v>350</v>
      </c>
      <c r="E407" s="70">
        <f t="shared" si="80"/>
        <v>350</v>
      </c>
      <c r="F407" s="100">
        <f t="shared" si="79"/>
        <v>0</v>
      </c>
    </row>
    <row r="408" spans="1:6" x14ac:dyDescent="0.2">
      <c r="A408" s="48"/>
      <c r="B408" s="69">
        <v>88178</v>
      </c>
      <c r="C408" s="71" t="s">
        <v>168</v>
      </c>
      <c r="D408" s="70">
        <v>350</v>
      </c>
      <c r="E408" s="70">
        <f t="shared" si="80"/>
        <v>350</v>
      </c>
      <c r="F408" s="100">
        <f t="shared" si="79"/>
        <v>0</v>
      </c>
    </row>
    <row r="409" spans="1:6" x14ac:dyDescent="0.2">
      <c r="A409" s="48"/>
      <c r="B409" s="8" t="s">
        <v>140</v>
      </c>
      <c r="C409" s="7" t="s">
        <v>141</v>
      </c>
      <c r="D409" s="70">
        <v>0</v>
      </c>
      <c r="E409" s="70">
        <f t="shared" si="80"/>
        <v>0</v>
      </c>
      <c r="F409" s="100">
        <f t="shared" si="79"/>
        <v>0</v>
      </c>
    </row>
    <row r="410" spans="1:6" x14ac:dyDescent="0.2">
      <c r="A410" s="48"/>
      <c r="B410" s="8" t="s">
        <v>142</v>
      </c>
      <c r="C410" s="7" t="s">
        <v>143</v>
      </c>
      <c r="D410" s="70">
        <v>0</v>
      </c>
      <c r="E410" s="70">
        <f t="shared" si="80"/>
        <v>0</v>
      </c>
      <c r="F410" s="100">
        <f t="shared" si="79"/>
        <v>0</v>
      </c>
    </row>
    <row r="411" spans="1:6" x14ac:dyDescent="0.2">
      <c r="A411" s="48"/>
      <c r="B411" s="7" t="s">
        <v>427</v>
      </c>
      <c r="C411" s="7" t="s">
        <v>169</v>
      </c>
      <c r="D411" s="70">
        <v>35</v>
      </c>
      <c r="E411" s="70">
        <f>+D411*4</f>
        <v>140</v>
      </c>
      <c r="F411" s="100">
        <f t="shared" si="79"/>
        <v>0</v>
      </c>
    </row>
    <row r="412" spans="1:6" x14ac:dyDescent="0.2">
      <c r="A412" s="48"/>
      <c r="B412" s="7" t="s">
        <v>428</v>
      </c>
      <c r="C412" s="7" t="s">
        <v>170</v>
      </c>
      <c r="D412" s="70">
        <v>25</v>
      </c>
      <c r="E412" s="70">
        <f>+D412*1</f>
        <v>25</v>
      </c>
      <c r="F412" s="100">
        <f t="shared" si="79"/>
        <v>0</v>
      </c>
    </row>
    <row r="413" spans="1:6" ht="15" x14ac:dyDescent="0.25">
      <c r="A413" s="48"/>
      <c r="B413" s="6">
        <v>88141</v>
      </c>
      <c r="C413" s="6" t="s">
        <v>484</v>
      </c>
      <c r="D413" s="73">
        <v>0</v>
      </c>
      <c r="E413" s="73">
        <f>+D413*1</f>
        <v>0</v>
      </c>
      <c r="F413" s="111">
        <f t="shared" si="79"/>
        <v>0</v>
      </c>
    </row>
    <row r="414" spans="1:6" x14ac:dyDescent="0.2">
      <c r="A414" s="48"/>
      <c r="B414" s="69">
        <v>83929</v>
      </c>
      <c r="C414" s="71" t="s">
        <v>171</v>
      </c>
      <c r="D414" s="70">
        <v>20</v>
      </c>
      <c r="E414" s="70">
        <f t="shared" ref="E414:E418" si="81">+D414*1</f>
        <v>20</v>
      </c>
      <c r="F414" s="100">
        <f t="shared" si="79"/>
        <v>0</v>
      </c>
    </row>
    <row r="415" spans="1:6" x14ac:dyDescent="0.2">
      <c r="A415" s="48"/>
      <c r="B415" s="69">
        <v>88177</v>
      </c>
      <c r="C415" s="71" t="s">
        <v>172</v>
      </c>
      <c r="D415" s="70">
        <v>125</v>
      </c>
      <c r="E415" s="70">
        <f t="shared" si="81"/>
        <v>125</v>
      </c>
      <c r="F415" s="100">
        <f t="shared" si="79"/>
        <v>0</v>
      </c>
    </row>
    <row r="416" spans="1:6" x14ac:dyDescent="0.2">
      <c r="A416" s="48"/>
      <c r="B416" s="69">
        <v>88454</v>
      </c>
      <c r="C416" s="71" t="s">
        <v>173</v>
      </c>
      <c r="D416" s="70">
        <v>250</v>
      </c>
      <c r="E416" s="70">
        <f t="shared" si="81"/>
        <v>250</v>
      </c>
      <c r="F416" s="100">
        <f t="shared" si="79"/>
        <v>0</v>
      </c>
    </row>
    <row r="417" spans="1:6" x14ac:dyDescent="0.2">
      <c r="A417" s="48"/>
      <c r="B417" s="69">
        <v>88138</v>
      </c>
      <c r="C417" s="71" t="s">
        <v>174</v>
      </c>
      <c r="D417" s="70">
        <v>60</v>
      </c>
      <c r="E417" s="70">
        <f t="shared" si="81"/>
        <v>60</v>
      </c>
      <c r="F417" s="100">
        <f t="shared" si="79"/>
        <v>0</v>
      </c>
    </row>
    <row r="418" spans="1:6" x14ac:dyDescent="0.2">
      <c r="A418" s="48"/>
      <c r="B418" s="69">
        <v>88139</v>
      </c>
      <c r="C418" s="71" t="s">
        <v>175</v>
      </c>
      <c r="D418" s="70">
        <v>80</v>
      </c>
      <c r="E418" s="70">
        <f t="shared" si="81"/>
        <v>80</v>
      </c>
      <c r="F418" s="100">
        <f t="shared" si="79"/>
        <v>0</v>
      </c>
    </row>
    <row r="419" spans="1:6" ht="8.1" customHeight="1" x14ac:dyDescent="0.25">
      <c r="A419" s="48"/>
      <c r="B419" s="74"/>
      <c r="C419" s="90"/>
      <c r="D419" s="80"/>
      <c r="E419" s="80"/>
      <c r="F419" s="100"/>
    </row>
    <row r="420" spans="1:6" ht="15" x14ac:dyDescent="0.25">
      <c r="A420" s="48"/>
      <c r="B420" s="74"/>
      <c r="C420" s="94" t="s">
        <v>98</v>
      </c>
      <c r="D420" s="80"/>
      <c r="E420" s="80"/>
      <c r="F420" s="100"/>
    </row>
    <row r="421" spans="1:6" x14ac:dyDescent="0.2">
      <c r="A421" s="48"/>
      <c r="B421" s="71">
        <v>88045</v>
      </c>
      <c r="C421" s="89" t="s">
        <v>99</v>
      </c>
      <c r="D421" s="70">
        <v>175</v>
      </c>
      <c r="E421" s="70">
        <f>+D421*1</f>
        <v>175</v>
      </c>
      <c r="F421" s="100">
        <f t="shared" ref="F421:F424" si="82">E421*A421</f>
        <v>0</v>
      </c>
    </row>
    <row r="422" spans="1:6" x14ac:dyDescent="0.2">
      <c r="A422" s="48"/>
      <c r="B422" s="71">
        <v>88025</v>
      </c>
      <c r="C422" s="89" t="s">
        <v>176</v>
      </c>
      <c r="D422" s="70">
        <v>12.5</v>
      </c>
      <c r="E422" s="70">
        <f>+D422*4</f>
        <v>50</v>
      </c>
      <c r="F422" s="100">
        <f t="shared" si="82"/>
        <v>0</v>
      </c>
    </row>
    <row r="423" spans="1:6" x14ac:dyDescent="0.2">
      <c r="A423" s="48"/>
      <c r="B423" s="71">
        <v>88067</v>
      </c>
      <c r="C423" s="89" t="s">
        <v>177</v>
      </c>
      <c r="D423" s="70">
        <v>5</v>
      </c>
      <c r="E423" s="70">
        <f>+D423*1</f>
        <v>5</v>
      </c>
      <c r="F423" s="100">
        <f t="shared" si="82"/>
        <v>0</v>
      </c>
    </row>
    <row r="424" spans="1:6" x14ac:dyDescent="0.2">
      <c r="A424" s="48"/>
      <c r="B424" s="71">
        <v>89044</v>
      </c>
      <c r="C424" s="89" t="s">
        <v>178</v>
      </c>
      <c r="D424" s="103">
        <v>0</v>
      </c>
      <c r="E424" s="70">
        <v>0</v>
      </c>
      <c r="F424" s="100">
        <f t="shared" si="82"/>
        <v>0</v>
      </c>
    </row>
    <row r="425" spans="1:6" ht="8.1" customHeight="1" x14ac:dyDescent="0.2">
      <c r="A425" s="48"/>
      <c r="B425" s="71"/>
      <c r="C425" s="89"/>
      <c r="D425" s="77"/>
      <c r="E425" s="77"/>
      <c r="F425" s="100"/>
    </row>
    <row r="426" spans="1:6" ht="15" x14ac:dyDescent="0.25">
      <c r="A426" s="48"/>
      <c r="B426" s="76"/>
      <c r="C426" s="94" t="s">
        <v>100</v>
      </c>
      <c r="D426" s="80"/>
      <c r="E426" s="80"/>
      <c r="F426" s="100"/>
    </row>
    <row r="427" spans="1:6" x14ac:dyDescent="0.2">
      <c r="A427" s="48"/>
      <c r="B427" s="69">
        <v>88092</v>
      </c>
      <c r="C427" s="89" t="s">
        <v>139</v>
      </c>
      <c r="D427" s="103">
        <v>75</v>
      </c>
      <c r="E427" s="70">
        <f t="shared" ref="E427:E440" si="83">+D427*1</f>
        <v>75</v>
      </c>
      <c r="F427" s="100">
        <f>E427*A427</f>
        <v>0</v>
      </c>
    </row>
    <row r="428" spans="1:6" x14ac:dyDescent="0.2">
      <c r="A428" s="48"/>
      <c r="B428" s="69">
        <v>7002725</v>
      </c>
      <c r="C428" s="89" t="s">
        <v>101</v>
      </c>
      <c r="D428" s="103">
        <v>12.5</v>
      </c>
      <c r="E428" s="70">
        <f t="shared" si="83"/>
        <v>12.5</v>
      </c>
      <c r="F428" s="100">
        <f t="shared" ref="F428:F440" si="84">E428*A428</f>
        <v>0</v>
      </c>
    </row>
    <row r="429" spans="1:6" x14ac:dyDescent="0.2">
      <c r="A429" s="48"/>
      <c r="B429" s="69">
        <v>88010</v>
      </c>
      <c r="C429" s="89" t="s">
        <v>179</v>
      </c>
      <c r="D429" s="103">
        <v>20</v>
      </c>
      <c r="E429" s="70">
        <f t="shared" si="83"/>
        <v>20</v>
      </c>
      <c r="F429" s="100">
        <f t="shared" si="84"/>
        <v>0</v>
      </c>
    </row>
    <row r="430" spans="1:6" x14ac:dyDescent="0.2">
      <c r="A430" s="48"/>
      <c r="B430" s="69">
        <v>88157</v>
      </c>
      <c r="C430" s="89" t="s">
        <v>332</v>
      </c>
      <c r="D430" s="103">
        <v>7.5</v>
      </c>
      <c r="E430" s="70">
        <f>+D430*3</f>
        <v>22.5</v>
      </c>
      <c r="F430" s="100">
        <f t="shared" si="84"/>
        <v>0</v>
      </c>
    </row>
    <row r="431" spans="1:6" x14ac:dyDescent="0.2">
      <c r="A431" s="48"/>
      <c r="B431" s="71">
        <v>88149</v>
      </c>
      <c r="C431" s="89" t="s">
        <v>102</v>
      </c>
      <c r="D431" s="103">
        <v>7.5</v>
      </c>
      <c r="E431" s="70">
        <f t="shared" si="83"/>
        <v>7.5</v>
      </c>
      <c r="F431" s="100">
        <f t="shared" si="84"/>
        <v>0</v>
      </c>
    </row>
    <row r="432" spans="1:6" x14ac:dyDescent="0.2">
      <c r="A432" s="48"/>
      <c r="B432" s="106" t="s">
        <v>103</v>
      </c>
      <c r="C432" s="89" t="s">
        <v>180</v>
      </c>
      <c r="D432" s="103">
        <v>0</v>
      </c>
      <c r="E432" s="70">
        <f t="shared" si="83"/>
        <v>0</v>
      </c>
      <c r="F432" s="100">
        <f t="shared" si="84"/>
        <v>0</v>
      </c>
    </row>
    <row r="433" spans="1:6" x14ac:dyDescent="0.2">
      <c r="A433" s="48"/>
      <c r="B433" s="69">
        <v>88410</v>
      </c>
      <c r="C433" s="89" t="s">
        <v>333</v>
      </c>
      <c r="D433" s="103">
        <v>16.5</v>
      </c>
      <c r="E433" s="70">
        <f>+D433*3</f>
        <v>49.5</v>
      </c>
      <c r="F433" s="100">
        <f t="shared" si="84"/>
        <v>0</v>
      </c>
    </row>
    <row r="434" spans="1:6" x14ac:dyDescent="0.2">
      <c r="A434" s="48"/>
      <c r="B434" s="69">
        <v>88122</v>
      </c>
      <c r="C434" s="89" t="s">
        <v>104</v>
      </c>
      <c r="D434" s="103">
        <v>30</v>
      </c>
      <c r="E434" s="70">
        <f t="shared" si="83"/>
        <v>30</v>
      </c>
      <c r="F434" s="100">
        <f t="shared" si="84"/>
        <v>0</v>
      </c>
    </row>
    <row r="435" spans="1:6" x14ac:dyDescent="0.2">
      <c r="A435" s="48"/>
      <c r="B435" s="69">
        <v>88124</v>
      </c>
      <c r="C435" s="89" t="s">
        <v>105</v>
      </c>
      <c r="D435" s="103">
        <v>30</v>
      </c>
      <c r="E435" s="70">
        <f t="shared" si="83"/>
        <v>30</v>
      </c>
      <c r="F435" s="100">
        <f t="shared" si="84"/>
        <v>0</v>
      </c>
    </row>
    <row r="436" spans="1:6" x14ac:dyDescent="0.2">
      <c r="A436" s="48"/>
      <c r="B436" s="69">
        <v>88125</v>
      </c>
      <c r="C436" s="89" t="s">
        <v>106</v>
      </c>
      <c r="D436" s="103">
        <v>30</v>
      </c>
      <c r="E436" s="70">
        <f t="shared" si="83"/>
        <v>30</v>
      </c>
      <c r="F436" s="100">
        <f t="shared" si="84"/>
        <v>0</v>
      </c>
    </row>
    <row r="437" spans="1:6" x14ac:dyDescent="0.2">
      <c r="A437" s="48"/>
      <c r="B437" s="69">
        <v>88126</v>
      </c>
      <c r="C437" s="89" t="s">
        <v>107</v>
      </c>
      <c r="D437" s="103">
        <v>30</v>
      </c>
      <c r="E437" s="70">
        <f t="shared" si="83"/>
        <v>30</v>
      </c>
      <c r="F437" s="100">
        <f t="shared" si="84"/>
        <v>0</v>
      </c>
    </row>
    <row r="438" spans="1:6" s="4" customFormat="1" ht="15" x14ac:dyDescent="0.25">
      <c r="A438" s="48"/>
      <c r="B438" s="69">
        <v>88127</v>
      </c>
      <c r="C438" s="89" t="s">
        <v>108</v>
      </c>
      <c r="D438" s="103">
        <v>30</v>
      </c>
      <c r="E438" s="70">
        <f t="shared" si="83"/>
        <v>30</v>
      </c>
      <c r="F438" s="100">
        <f t="shared" si="84"/>
        <v>0</v>
      </c>
    </row>
    <row r="439" spans="1:6" x14ac:dyDescent="0.2">
      <c r="A439" s="48"/>
      <c r="B439" s="69">
        <v>88128</v>
      </c>
      <c r="C439" s="89" t="s">
        <v>109</v>
      </c>
      <c r="D439" s="103">
        <v>30</v>
      </c>
      <c r="E439" s="70">
        <f t="shared" si="83"/>
        <v>30</v>
      </c>
      <c r="F439" s="100">
        <f t="shared" si="84"/>
        <v>0</v>
      </c>
    </row>
    <row r="440" spans="1:6" x14ac:dyDescent="0.2">
      <c r="A440" s="48"/>
      <c r="B440" s="69">
        <v>88129</v>
      </c>
      <c r="C440" s="89" t="s">
        <v>110</v>
      </c>
      <c r="D440" s="103">
        <v>30</v>
      </c>
      <c r="E440" s="70">
        <f t="shared" si="83"/>
        <v>30</v>
      </c>
      <c r="F440" s="100">
        <f t="shared" si="84"/>
        <v>0</v>
      </c>
    </row>
    <row r="441" spans="1:6" ht="8.1" customHeight="1" x14ac:dyDescent="0.2">
      <c r="A441" s="48"/>
      <c r="B441" s="69"/>
      <c r="C441" s="89"/>
      <c r="D441" s="103"/>
      <c r="E441" s="103"/>
      <c r="F441" s="100"/>
    </row>
    <row r="442" spans="1:6" ht="15" x14ac:dyDescent="0.25">
      <c r="A442" s="48"/>
      <c r="B442" s="71"/>
      <c r="C442" s="94" t="s">
        <v>111</v>
      </c>
      <c r="D442" s="77"/>
      <c r="E442" s="77"/>
      <c r="F442" s="100"/>
    </row>
    <row r="443" spans="1:6" s="5" customFormat="1" x14ac:dyDescent="0.2">
      <c r="A443" s="48"/>
      <c r="B443" s="71" t="s">
        <v>112</v>
      </c>
      <c r="C443" s="89" t="s">
        <v>181</v>
      </c>
      <c r="D443" s="103">
        <v>0</v>
      </c>
      <c r="E443" s="70">
        <f>+D443*1</f>
        <v>0</v>
      </c>
      <c r="F443" s="100">
        <f>E443*A443</f>
        <v>0</v>
      </c>
    </row>
    <row r="444" spans="1:6" s="5" customFormat="1" x14ac:dyDescent="0.2">
      <c r="A444" s="48"/>
      <c r="B444" s="71" t="s">
        <v>113</v>
      </c>
      <c r="C444" s="89" t="s">
        <v>182</v>
      </c>
      <c r="D444" s="103">
        <v>0</v>
      </c>
      <c r="E444" s="70">
        <f t="shared" ref="E444:E474" si="85">+D444*1</f>
        <v>0</v>
      </c>
      <c r="F444" s="100">
        <f t="shared" ref="F444:F474" si="86">E444*A444</f>
        <v>0</v>
      </c>
    </row>
    <row r="445" spans="1:6" s="5" customFormat="1" x14ac:dyDescent="0.2">
      <c r="A445" s="48"/>
      <c r="B445" s="71" t="s">
        <v>129</v>
      </c>
      <c r="C445" s="89" t="s">
        <v>378</v>
      </c>
      <c r="D445" s="103">
        <v>0</v>
      </c>
      <c r="E445" s="70">
        <f t="shared" si="85"/>
        <v>0</v>
      </c>
      <c r="F445" s="100">
        <f t="shared" si="86"/>
        <v>0</v>
      </c>
    </row>
    <row r="446" spans="1:6" x14ac:dyDescent="0.2">
      <c r="A446" s="48"/>
      <c r="B446" s="69" t="s">
        <v>132</v>
      </c>
      <c r="C446" s="69" t="s">
        <v>379</v>
      </c>
      <c r="D446" s="103">
        <v>0</v>
      </c>
      <c r="E446" s="70">
        <f t="shared" si="85"/>
        <v>0</v>
      </c>
      <c r="F446" s="100">
        <f t="shared" si="86"/>
        <v>0</v>
      </c>
    </row>
    <row r="447" spans="1:6" x14ac:dyDescent="0.2">
      <c r="A447" s="48"/>
      <c r="B447" s="71" t="s">
        <v>114</v>
      </c>
      <c r="C447" s="89" t="s">
        <v>183</v>
      </c>
      <c r="D447" s="103">
        <v>0</v>
      </c>
      <c r="E447" s="70">
        <f t="shared" si="85"/>
        <v>0</v>
      </c>
      <c r="F447" s="100">
        <f t="shared" si="86"/>
        <v>0</v>
      </c>
    </row>
    <row r="448" spans="1:6" x14ac:dyDescent="0.2">
      <c r="A448" s="48"/>
      <c r="B448" s="71" t="s">
        <v>115</v>
      </c>
      <c r="C448" s="89" t="s">
        <v>184</v>
      </c>
      <c r="D448" s="103">
        <v>0</v>
      </c>
      <c r="E448" s="70">
        <f t="shared" si="85"/>
        <v>0</v>
      </c>
      <c r="F448" s="100">
        <f t="shared" si="86"/>
        <v>0</v>
      </c>
    </row>
    <row r="449" spans="1:6" x14ac:dyDescent="0.2">
      <c r="A449" s="48"/>
      <c r="B449" s="71" t="s">
        <v>185</v>
      </c>
      <c r="C449" s="89" t="s">
        <v>186</v>
      </c>
      <c r="D449" s="103">
        <v>0</v>
      </c>
      <c r="E449" s="70">
        <f t="shared" si="85"/>
        <v>0</v>
      </c>
      <c r="F449" s="100">
        <f t="shared" si="86"/>
        <v>0</v>
      </c>
    </row>
    <row r="450" spans="1:6" x14ac:dyDescent="0.2">
      <c r="A450" s="48"/>
      <c r="B450" s="71" t="s">
        <v>187</v>
      </c>
      <c r="C450" s="89" t="s">
        <v>188</v>
      </c>
      <c r="D450" s="103">
        <v>0</v>
      </c>
      <c r="E450" s="70">
        <f t="shared" si="85"/>
        <v>0</v>
      </c>
      <c r="F450" s="100">
        <f t="shared" si="86"/>
        <v>0</v>
      </c>
    </row>
    <row r="451" spans="1:6" x14ac:dyDescent="0.2">
      <c r="A451" s="48"/>
      <c r="B451" s="71">
        <v>88207</v>
      </c>
      <c r="C451" s="71" t="s">
        <v>189</v>
      </c>
      <c r="D451" s="103">
        <v>0</v>
      </c>
      <c r="E451" s="70">
        <f t="shared" si="85"/>
        <v>0</v>
      </c>
      <c r="F451" s="100">
        <f t="shared" si="86"/>
        <v>0</v>
      </c>
    </row>
    <row r="452" spans="1:6" x14ac:dyDescent="0.2">
      <c r="A452" s="48"/>
      <c r="B452" s="71">
        <v>88208</v>
      </c>
      <c r="C452" s="71" t="s">
        <v>190</v>
      </c>
      <c r="D452" s="103">
        <v>0</v>
      </c>
      <c r="E452" s="70">
        <f t="shared" si="85"/>
        <v>0</v>
      </c>
      <c r="F452" s="100">
        <f t="shared" si="86"/>
        <v>0</v>
      </c>
    </row>
    <row r="453" spans="1:6" x14ac:dyDescent="0.2">
      <c r="A453" s="48"/>
      <c r="B453" s="71">
        <v>86140</v>
      </c>
      <c r="C453" s="71" t="s">
        <v>380</v>
      </c>
      <c r="D453" s="103">
        <v>70</v>
      </c>
      <c r="E453" s="70">
        <f t="shared" si="85"/>
        <v>70</v>
      </c>
      <c r="F453" s="100">
        <f t="shared" si="86"/>
        <v>0</v>
      </c>
    </row>
    <row r="454" spans="1:6" s="4" customFormat="1" ht="15" x14ac:dyDescent="0.25">
      <c r="A454" s="48"/>
      <c r="B454" s="74" t="s">
        <v>368</v>
      </c>
      <c r="C454" s="74" t="s">
        <v>369</v>
      </c>
      <c r="D454" s="110">
        <v>0</v>
      </c>
      <c r="E454" s="73">
        <f t="shared" si="85"/>
        <v>0</v>
      </c>
      <c r="F454" s="111">
        <f t="shared" ref="F454" si="87">E454*A454</f>
        <v>0</v>
      </c>
    </row>
    <row r="455" spans="1:6" x14ac:dyDescent="0.2">
      <c r="A455" s="48"/>
      <c r="B455" s="71" t="s">
        <v>126</v>
      </c>
      <c r="C455" s="71" t="s">
        <v>191</v>
      </c>
      <c r="D455" s="103">
        <v>0</v>
      </c>
      <c r="E455" s="70">
        <f t="shared" si="85"/>
        <v>0</v>
      </c>
      <c r="F455" s="100">
        <f t="shared" si="86"/>
        <v>0</v>
      </c>
    </row>
    <row r="456" spans="1:6" x14ac:dyDescent="0.2">
      <c r="A456" s="48"/>
      <c r="B456" s="71" t="s">
        <v>116</v>
      </c>
      <c r="C456" s="89" t="s">
        <v>192</v>
      </c>
      <c r="D456" s="103">
        <v>0</v>
      </c>
      <c r="E456" s="70">
        <f t="shared" si="85"/>
        <v>0</v>
      </c>
      <c r="F456" s="100">
        <f t="shared" si="86"/>
        <v>0</v>
      </c>
    </row>
    <row r="457" spans="1:6" x14ac:dyDescent="0.2">
      <c r="A457" s="48"/>
      <c r="B457" s="71" t="s">
        <v>117</v>
      </c>
      <c r="C457" s="89" t="s">
        <v>193</v>
      </c>
      <c r="D457" s="103">
        <v>8</v>
      </c>
      <c r="E457" s="70">
        <f t="shared" si="85"/>
        <v>8</v>
      </c>
      <c r="F457" s="100">
        <f t="shared" si="86"/>
        <v>0</v>
      </c>
    </row>
    <row r="458" spans="1:6" s="4" customFormat="1" ht="15" x14ac:dyDescent="0.25">
      <c r="A458" s="48"/>
      <c r="B458" s="74" t="s">
        <v>370</v>
      </c>
      <c r="C458" s="74" t="s">
        <v>371</v>
      </c>
      <c r="D458" s="110">
        <v>0</v>
      </c>
      <c r="E458" s="73">
        <f t="shared" si="85"/>
        <v>0</v>
      </c>
      <c r="F458" s="111">
        <f t="shared" si="86"/>
        <v>0</v>
      </c>
    </row>
    <row r="459" spans="1:6" x14ac:dyDescent="0.2">
      <c r="A459" s="48"/>
      <c r="B459" s="71" t="s">
        <v>372</v>
      </c>
      <c r="C459" s="71" t="s">
        <v>373</v>
      </c>
      <c r="D459" s="103">
        <v>0</v>
      </c>
      <c r="E459" s="70">
        <f t="shared" si="85"/>
        <v>0</v>
      </c>
      <c r="F459" s="100">
        <f t="shared" ref="F459:F460" si="88">E459*A459</f>
        <v>0</v>
      </c>
    </row>
    <row r="460" spans="1:6" x14ac:dyDescent="0.2">
      <c r="A460" s="48"/>
      <c r="B460" s="71" t="s">
        <v>374</v>
      </c>
      <c r="C460" s="89" t="s">
        <v>375</v>
      </c>
      <c r="D460" s="103">
        <v>8</v>
      </c>
      <c r="E460" s="70">
        <f t="shared" si="85"/>
        <v>8</v>
      </c>
      <c r="F460" s="100">
        <f t="shared" si="88"/>
        <v>0</v>
      </c>
    </row>
    <row r="461" spans="1:6" ht="15" x14ac:dyDescent="0.25">
      <c r="A461" s="48"/>
      <c r="B461" s="71" t="s">
        <v>127</v>
      </c>
      <c r="C461" s="89" t="s">
        <v>194</v>
      </c>
      <c r="D461" s="107">
        <v>0</v>
      </c>
      <c r="E461" s="70">
        <f t="shared" si="85"/>
        <v>0</v>
      </c>
      <c r="F461" s="100">
        <f t="shared" si="86"/>
        <v>0</v>
      </c>
    </row>
    <row r="462" spans="1:6" ht="15" x14ac:dyDescent="0.25">
      <c r="A462" s="48"/>
      <c r="B462" s="71" t="s">
        <v>128</v>
      </c>
      <c r="C462" s="89" t="s">
        <v>195</v>
      </c>
      <c r="D462" s="107">
        <v>0</v>
      </c>
      <c r="E462" s="70">
        <f t="shared" si="85"/>
        <v>0</v>
      </c>
      <c r="F462" s="100">
        <f t="shared" si="86"/>
        <v>0</v>
      </c>
    </row>
    <row r="463" spans="1:6" x14ac:dyDescent="0.2">
      <c r="A463" s="48"/>
      <c r="B463" s="71" t="s">
        <v>118</v>
      </c>
      <c r="C463" s="89" t="s">
        <v>196</v>
      </c>
      <c r="D463" s="103">
        <v>0</v>
      </c>
      <c r="E463" s="70">
        <f t="shared" si="85"/>
        <v>0</v>
      </c>
      <c r="F463" s="100">
        <f t="shared" si="86"/>
        <v>0</v>
      </c>
    </row>
    <row r="464" spans="1:6" x14ac:dyDescent="0.2">
      <c r="A464" s="48"/>
      <c r="B464" s="71" t="s">
        <v>119</v>
      </c>
      <c r="C464" s="89" t="s">
        <v>197</v>
      </c>
      <c r="D464" s="103">
        <v>0</v>
      </c>
      <c r="E464" s="70">
        <f t="shared" si="85"/>
        <v>0</v>
      </c>
      <c r="F464" s="100">
        <f t="shared" si="86"/>
        <v>0</v>
      </c>
    </row>
    <row r="465" spans="1:6" x14ac:dyDescent="0.2">
      <c r="A465" s="48"/>
      <c r="B465" s="71" t="s">
        <v>120</v>
      </c>
      <c r="C465" s="89" t="s">
        <v>198</v>
      </c>
      <c r="D465" s="103">
        <v>0</v>
      </c>
      <c r="E465" s="70">
        <f t="shared" si="85"/>
        <v>0</v>
      </c>
      <c r="F465" s="100">
        <f t="shared" si="86"/>
        <v>0</v>
      </c>
    </row>
    <row r="466" spans="1:6" x14ac:dyDescent="0.2">
      <c r="A466" s="48"/>
      <c r="B466" s="71" t="s">
        <v>121</v>
      </c>
      <c r="C466" s="89" t="s">
        <v>199</v>
      </c>
      <c r="D466" s="103">
        <v>9</v>
      </c>
      <c r="E466" s="70">
        <f t="shared" si="85"/>
        <v>9</v>
      </c>
      <c r="F466" s="100">
        <f t="shared" si="86"/>
        <v>0</v>
      </c>
    </row>
    <row r="467" spans="1:6" x14ac:dyDescent="0.2">
      <c r="A467" s="48"/>
      <c r="B467" s="71" t="s">
        <v>122</v>
      </c>
      <c r="C467" s="89" t="s">
        <v>200</v>
      </c>
      <c r="D467" s="103">
        <v>0</v>
      </c>
      <c r="E467" s="70">
        <f t="shared" si="85"/>
        <v>0</v>
      </c>
      <c r="F467" s="100">
        <f t="shared" si="86"/>
        <v>0</v>
      </c>
    </row>
    <row r="468" spans="1:6" x14ac:dyDescent="0.2">
      <c r="A468" s="48"/>
      <c r="B468" s="71" t="s">
        <v>123</v>
      </c>
      <c r="C468" s="71" t="s">
        <v>201</v>
      </c>
      <c r="D468" s="103">
        <v>0</v>
      </c>
      <c r="E468" s="70">
        <f t="shared" si="85"/>
        <v>0</v>
      </c>
      <c r="F468" s="100">
        <f t="shared" si="86"/>
        <v>0</v>
      </c>
    </row>
    <row r="469" spans="1:6" x14ac:dyDescent="0.2">
      <c r="A469" s="48"/>
      <c r="B469" s="71" t="s">
        <v>202</v>
      </c>
      <c r="C469" s="71" t="s">
        <v>203</v>
      </c>
      <c r="D469" s="103">
        <v>0</v>
      </c>
      <c r="E469" s="70">
        <f t="shared" si="85"/>
        <v>0</v>
      </c>
      <c r="F469" s="100">
        <f t="shared" si="86"/>
        <v>0</v>
      </c>
    </row>
    <row r="470" spans="1:6" x14ac:dyDescent="0.2">
      <c r="A470" s="48"/>
      <c r="B470" s="71">
        <v>88154</v>
      </c>
      <c r="C470" s="71" t="s">
        <v>335</v>
      </c>
      <c r="D470" s="103">
        <v>0.24</v>
      </c>
      <c r="E470" s="70">
        <f>+D470*250</f>
        <v>60</v>
      </c>
      <c r="F470" s="100">
        <f t="shared" si="86"/>
        <v>0</v>
      </c>
    </row>
    <row r="471" spans="1:6" x14ac:dyDescent="0.2">
      <c r="A471" s="48"/>
      <c r="B471" s="71">
        <v>88046</v>
      </c>
      <c r="C471" s="108" t="s">
        <v>475</v>
      </c>
      <c r="D471" s="103">
        <v>0.06</v>
      </c>
      <c r="E471" s="70">
        <f>+D471*1000</f>
        <v>60</v>
      </c>
      <c r="F471" s="100">
        <f t="shared" si="86"/>
        <v>0</v>
      </c>
    </row>
    <row r="472" spans="1:6" x14ac:dyDescent="0.2">
      <c r="A472" s="48"/>
      <c r="B472" s="71" t="s">
        <v>124</v>
      </c>
      <c r="C472" s="89" t="s">
        <v>204</v>
      </c>
      <c r="D472" s="103">
        <v>0</v>
      </c>
      <c r="E472" s="70">
        <f t="shared" si="85"/>
        <v>0</v>
      </c>
      <c r="F472" s="100">
        <f t="shared" si="86"/>
        <v>0</v>
      </c>
    </row>
    <row r="473" spans="1:6" x14ac:dyDescent="0.2">
      <c r="A473" s="48"/>
      <c r="B473" s="71">
        <v>88007</v>
      </c>
      <c r="C473" s="89" t="s">
        <v>205</v>
      </c>
      <c r="D473" s="103">
        <v>0.05</v>
      </c>
      <c r="E473" s="70">
        <f>+D473*100</f>
        <v>5</v>
      </c>
      <c r="F473" s="100">
        <f t="shared" si="86"/>
        <v>0</v>
      </c>
    </row>
    <row r="474" spans="1:6" x14ac:dyDescent="0.2">
      <c r="A474" s="48"/>
      <c r="B474" s="71">
        <v>88058</v>
      </c>
      <c r="C474" s="89" t="s">
        <v>125</v>
      </c>
      <c r="D474" s="103">
        <v>6</v>
      </c>
      <c r="E474" s="70">
        <f t="shared" si="85"/>
        <v>6</v>
      </c>
      <c r="F474" s="100">
        <f t="shared" si="86"/>
        <v>0</v>
      </c>
    </row>
    <row r="475" spans="1:6" ht="15" x14ac:dyDescent="0.25">
      <c r="A475" s="49">
        <f>SUM(A21:A474)</f>
        <v>0</v>
      </c>
      <c r="B475" s="6"/>
      <c r="C475" s="6"/>
      <c r="D475" s="9"/>
      <c r="E475" s="10"/>
      <c r="F475" s="117">
        <f>SUM(F21:F474)</f>
        <v>0</v>
      </c>
    </row>
  </sheetData>
  <protectedRanges>
    <protectedRange sqref="D378 D376 D394:E395 E396:E398 D444:D453 E444:E474 D236 D399:E443 D381:E392" name="Range4_1_1"/>
    <protectedRange sqref="C5:C14" name="Range1_1_1"/>
    <protectedRange sqref="A19:A474" name="Range3_1_8"/>
  </protectedRanges>
  <autoFilter ref="A18:A467"/>
  <mergeCells count="2">
    <mergeCell ref="A1:F1"/>
    <mergeCell ref="A2:F4"/>
  </mergeCells>
  <printOptions horizontalCentered="1"/>
  <pageMargins left="0.3" right="0.3" top="0.35" bottom="0.55000000000000004" header="0.05" footer="0.3"/>
  <pageSetup scale="72" fitToHeight="0" orientation="portrait" r:id="rId1"/>
  <headerFooter differentFirst="1">
    <oddHeader>&amp;L&amp;"-,Bold"&amp;18FREE SHIPPING! On orders of $250 or more (excluding Alaska &amp; Hawaii)</oddHeader>
    <oddFooter>&amp;RPage&amp;P</oddFooter>
  </headerFooter>
  <rowBreaks count="5" manualBreakCount="5">
    <brk id="130" max="5" man="1"/>
    <brk id="197" max="5" man="1"/>
    <brk id="268" max="5" man="1"/>
    <brk id="331" max="5" man="1"/>
    <brk id="40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Wholesale</vt:lpstr>
      <vt:lpstr>Wholesale!Print_Area</vt:lpstr>
      <vt:lpstr>Wholesale!Print_Titles</vt:lpstr>
    </vt:vector>
  </TitlesOfParts>
  <Company>Jelly Belly Candy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lhussey</dc:creator>
  <cp:lastModifiedBy>Corey Morgan</cp:lastModifiedBy>
  <cp:lastPrinted>2023-02-03T13:19:30Z</cp:lastPrinted>
  <dcterms:created xsi:type="dcterms:W3CDTF">2015-12-22T14:52:53Z</dcterms:created>
  <dcterms:modified xsi:type="dcterms:W3CDTF">2023-10-06T14:24:43Z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</Properties>
</file>