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80" tabRatio="460" activeTab="0"/>
  </bookViews>
  <sheets>
    <sheet name="2020 PFA Import List" sheetId="1" r:id="rId1"/>
    <sheet name="2020 Import Price List" sheetId="2" r:id="rId2"/>
    <sheet name="2019" sheetId="3" r:id="rId3"/>
    <sheet name="2018" sheetId="4" r:id="rId4"/>
    <sheet name="2017" sheetId="5" r:id="rId5"/>
  </sheets>
  <definedNames>
    <definedName name="_xlfn._FV" hidden="1">#NAME?</definedName>
    <definedName name="BLANK">'2020 Import Price List'!#REF!</definedName>
    <definedName name="here">'2020 Import Price List'!#REF!</definedName>
    <definedName name="input">'2020 Import Price List'!$A$5:$I$282</definedName>
    <definedName name="_xlnm.Print_Area" localSheetId="4">'2017'!$A$1:$Z$53</definedName>
    <definedName name="_xlnm.Print_Area" localSheetId="3">'2018'!$A$1:$Y$41</definedName>
    <definedName name="_xlnm.Print_Area" localSheetId="1">'2020 Import Price List'!$A$1:$J$355</definedName>
    <definedName name="_xlnm.Print_Area" localSheetId="0">'2020 PFA Import List'!$A$1:$AC$42</definedName>
    <definedName name="_xlnm.Print_Titles" localSheetId="4">'2017'!$1:$1</definedName>
    <definedName name="_xlnm.Print_Titles" localSheetId="3">'2018'!$2:$2</definedName>
    <definedName name="_xlnm.Print_Titles" localSheetId="0">'2020 PFA Import List'!$1:$1</definedName>
  </definedNames>
  <calcPr fullCalcOnLoad="1"/>
</workbook>
</file>

<file path=xl/sharedStrings.xml><?xml version="1.0" encoding="utf-8"?>
<sst xmlns="http://schemas.openxmlformats.org/spreadsheetml/2006/main" count="2350" uniqueCount="1012">
  <si>
    <t>Item #</t>
  </si>
  <si>
    <t>UPC#</t>
  </si>
  <si>
    <t>PFA Domestic Cost</t>
  </si>
  <si>
    <t>FOB Orient Unit Cost</t>
  </si>
  <si>
    <t>Cubic Foot Case Pack</t>
  </si>
  <si>
    <t>Case Pack Quantity</t>
  </si>
  <si>
    <t>Duty %</t>
  </si>
  <si>
    <t>Estimated PFA ELC Unit Cost - CA</t>
  </si>
  <si>
    <t>Estimated ELC Case Pack Cost</t>
  </si>
  <si>
    <t>Case Pack Order Quantity</t>
  </si>
  <si>
    <t>Cost</t>
  </si>
  <si>
    <t>Savings w/Direct Import</t>
  </si>
  <si>
    <t>Minimum Group Purchase</t>
  </si>
  <si>
    <t>FOB Location</t>
  </si>
  <si>
    <t>SRP</t>
  </si>
  <si>
    <t>Master Case Pack</t>
  </si>
  <si>
    <t>Master Cube</t>
  </si>
  <si>
    <t>Vendor</t>
  </si>
  <si>
    <t>Cubic Meter</t>
  </si>
  <si>
    <t>Target Offering</t>
  </si>
  <si>
    <t>Notes</t>
  </si>
  <si>
    <t>PFA Price Pre-MOQBuy</t>
  </si>
  <si>
    <t>MOQBuy Fee</t>
  </si>
  <si>
    <t>01000X17</t>
  </si>
  <si>
    <t>02000X17</t>
  </si>
  <si>
    <t>03000X17</t>
  </si>
  <si>
    <t>53000X17</t>
  </si>
  <si>
    <t>56000X17</t>
  </si>
  <si>
    <t>05000X17</t>
  </si>
  <si>
    <t>08000X17</t>
  </si>
  <si>
    <t>32905X17</t>
  </si>
  <si>
    <t>48905X17</t>
  </si>
  <si>
    <t>06000X17</t>
  </si>
  <si>
    <t>83100X17</t>
  </si>
  <si>
    <t>83300X17</t>
  </si>
  <si>
    <t>07000X17A</t>
  </si>
  <si>
    <t>LB0012X17</t>
  </si>
  <si>
    <t>LB0022X17</t>
  </si>
  <si>
    <t>LB0032X17</t>
  </si>
  <si>
    <t>LB0003X17</t>
  </si>
  <si>
    <t>LB0009X17</t>
  </si>
  <si>
    <t>70000X17</t>
  </si>
  <si>
    <t>21303X17</t>
  </si>
  <si>
    <t>21302X17</t>
  </si>
  <si>
    <t>12005DX</t>
  </si>
  <si>
    <t>13005DX</t>
  </si>
  <si>
    <t>14005DX</t>
  </si>
  <si>
    <t>19005DX</t>
  </si>
  <si>
    <t>80002X17</t>
  </si>
  <si>
    <t>8006EX17</t>
  </si>
  <si>
    <t>8025WX17</t>
  </si>
  <si>
    <t>8023WX17</t>
  </si>
  <si>
    <t>80003X17</t>
  </si>
  <si>
    <t>25000X17</t>
  </si>
  <si>
    <t>25100X17</t>
  </si>
  <si>
    <t>25007X17</t>
  </si>
  <si>
    <t>21000X17</t>
  </si>
  <si>
    <t>21410X17</t>
  </si>
  <si>
    <t>21415X17</t>
  </si>
  <si>
    <t>25042DX17</t>
  </si>
  <si>
    <t>2504GDX17</t>
  </si>
  <si>
    <t>25075DX17</t>
  </si>
  <si>
    <t>2575GDX17</t>
  </si>
  <si>
    <t>21075DX17</t>
  </si>
  <si>
    <t>21219DX17</t>
  </si>
  <si>
    <t>602670-31950-7</t>
  </si>
  <si>
    <t>Yantian</t>
  </si>
  <si>
    <t>The Lindy Bowman Company</t>
  </si>
  <si>
    <t>Small Vertical Art Paper Bag w/Plastic Hang Tab
Size : 4-1/2"w x 5-1/2"h x 2-5/8"g</t>
  </si>
  <si>
    <t>Medium Vertical Art Paper Bag w/Plastic Hang Tab
Size : 7"w x 9"h x 3-7/8"g</t>
  </si>
  <si>
    <t>602670-31951-4</t>
  </si>
  <si>
    <t>Large Vertical Art Paper Bag w/Plastic Hang Tab
Size : 10-1/4"w x 12-1/2"h x 4-5/8"g</t>
  </si>
  <si>
    <t>602670-31952-1</t>
  </si>
  <si>
    <t>602670-31977-4</t>
  </si>
  <si>
    <t>602670-31052-8</t>
  </si>
  <si>
    <t>602670-31978-1</t>
  </si>
  <si>
    <t>602670-31979-8</t>
  </si>
  <si>
    <t>602670-31984-2</t>
  </si>
  <si>
    <t>602670-31985-9</t>
  </si>
  <si>
    <t xml:space="preserve">Large Wide Gusset Art Paper Bag w/Plastic Hang Tab
Size : 12-1/4"w x 15"h x 7"g </t>
  </si>
  <si>
    <t xml:space="preserve">Extra Large Wide Gusset Art Paper Bag w/Plastic Hang Tab
Size : 14-5/8"w x 18"h x 10"g </t>
  </si>
  <si>
    <t>Jumbo Vertical Art Paper Bag w/Plastic Hang Tab
Size : 16"w x 19-5/8"h x 7"g</t>
  </si>
  <si>
    <t xml:space="preserve">Super Jumbo Art Paper Bag w/Plastic Hang Tab
Size : 18"w x 25"h x 7"g </t>
  </si>
  <si>
    <t>602670-31986-6</t>
  </si>
  <si>
    <t>602670-31987-3</t>
  </si>
  <si>
    <t>602670-31988-0</t>
  </si>
  <si>
    <t>602670-31989-7</t>
  </si>
  <si>
    <t>602670-31990-3</t>
  </si>
  <si>
    <t>602670-31991-0</t>
  </si>
  <si>
    <t>602670-31992-7</t>
  </si>
  <si>
    <t>602670-31993-4</t>
  </si>
  <si>
    <t>602670-31994-1</t>
  </si>
  <si>
    <t>602670-32001-5</t>
  </si>
  <si>
    <t>602670-32004-6</t>
  </si>
  <si>
    <t>602670-32124-1</t>
  </si>
  <si>
    <t xml:space="preserve">Kraft Stand Up Handle Bottle Bag w/Hot Stamp
Size : 5"w x 14"h x 4-1/2"g </t>
  </si>
  <si>
    <t xml:space="preserve">Art Paper Stand Up Handle Bottle Bag w/Hot Stamp 
Size : 5"w x 14"h x 4-1/2"g </t>
  </si>
  <si>
    <t>Art Paper Bottle Bag w/Plastic Hang Tab
Size : 4-1/4"w x 14"h x 3-1/4"g</t>
  </si>
  <si>
    <t>602670-32000-8</t>
  </si>
  <si>
    <t>602670-32012-1</t>
  </si>
  <si>
    <t>602670-32025-1</t>
  </si>
  <si>
    <t>602670-32017-6</t>
  </si>
  <si>
    <t>602670-32138-8
602670-32136-4
602670-32137-1
602670-32155-5
602670-32156-2
602670-32157-9</t>
  </si>
  <si>
    <t>602670-32139-5
602670-32005-3
602670-32006-0
602670-32007-7
602670-32008-4</t>
  </si>
  <si>
    <t>602670-32046-6</t>
  </si>
  <si>
    <t>602670-31947-7</t>
  </si>
  <si>
    <t>602670-31948-4</t>
  </si>
  <si>
    <t>602670-32048-0</t>
  </si>
  <si>
    <t>602670-32003-9</t>
  </si>
  <si>
    <t>602670-32050-3</t>
  </si>
  <si>
    <t>602670-32054-1</t>
  </si>
  <si>
    <t>602670-32061-9
602670-32068-8
602670-32069-5
602670-32070-1</t>
  </si>
  <si>
    <t>Tins - Round Cookie - Set of 3
Size 1 : 5-3/8" x 2-3/8"
Size 2 : 6-9/16" x 2-15/16"
Size 3 : 7-3/4" x 3-11/32"</t>
  </si>
  <si>
    <t>602670-32092-3
602670-32088-6
602670-32089-3</t>
  </si>
  <si>
    <t>Tins - Embossed Canister - Set of 2
Size 1 : 5-3/8" diam x 6-3/4" h; 5-7/8" diam lid
Size 2 : 6-5/8" diam x 8-3/8" h; 7-3/16" diam lid</t>
  </si>
  <si>
    <t>Tins - Square w/Window in Lid - Set of 3
Size 1 : 6" x 6" x 2-1/4"
Size 2 : 7" x 7" x 2-1/2"
Size 3 : 8" x 8" x 2-3/4"</t>
  </si>
  <si>
    <t>602670-32086-2
602670-32080-0
602670-32081-7
602670-32082-4</t>
  </si>
  <si>
    <t xml:space="preserve">Tins - Round w/Window in Lid - Set of 3
Size 1 : 6-9/16" x 6-9/16" x 2-1/4"
Size 2 : 7-3/4" x 7-3/4" x 2-1/2"
Size 3 : 8-3/4" x 8-3/4" x 2-3/4" </t>
  </si>
  <si>
    <t>602670-32087-9 
602670-32083-1
602670-32084-8
602670-32085-5</t>
  </si>
  <si>
    <t>Tins - Round Tray 
Size : 12-7/8" diameter x 11/16" thinkness</t>
  </si>
  <si>
    <t>602670-32090-9</t>
  </si>
  <si>
    <t>602670-31939-2
602670-31933-0
602670-31934-7
602670-31935-4
602670-31936-1
602670-31937-8
602670-31938-5</t>
  </si>
  <si>
    <t>Square Set Up Boxes - Kraft w/Hot Stamp - Set of 3
Size 1 : 6-1/16" x 6-1/16" Square x 4-1/16" High 
Size 2 : 8" x 8" Square x 5" High
Size 3 : 10-1/16" x 10-1/16" Square x 5-15/16" High</t>
  </si>
  <si>
    <t>602670-32114-2
602670-32111-1
602670-32112-8
602670-32113-5</t>
  </si>
  <si>
    <t>602670-31972-9
602670-31973-6
602670-31974-3
602670-31975-0</t>
  </si>
  <si>
    <t>602670-31946-0
602670-31940-8
602670-31941-5
602670-31942-2
602670-31943-9
602670-31944-6
602670-31945-3</t>
  </si>
  <si>
    <t>Rectangle Set Up Boxes - Art Paper Printed - Set of 6
Size 1 : 10" x 6-5/8" x 4-3/8" 
Size 2 : 11" x 7-7/16" x 4-11/16"
Size 3 : 11-15/16" x 8-3/16" x 5"
Size 4 : 12-7/8" x 9" x 5-3/8"
Size 5 : 13-15/16" x 9-13/16" x 5-11/16"
Size 6 : 14-7/8" x 10-9/16" x 6"</t>
  </si>
  <si>
    <t>Square Set Up Boxes - Art Paper Printed - Set of 6
Size 1 : 3-1/16" x 3-1/16" x 3-3/16" 
Size 2 : 3-7/8" x 3-7/8" x 3-1/2"
Size 3 : 4-5/8" x 4-5/8" x 3-7/8"
Size 4 : 5-7/16" x 5-7/16" x 4-5/16"
Size 5 : 6-1/4" x 6-1/4" x 4-11/16"
Size 6 : 7" x 7" x 5-1/16"</t>
  </si>
  <si>
    <t>Apparel Set Up Boxes - Printed &amp; Holographic - Set of 10
Size 1 : 7-1/4" x 10-3/16" x 1-7/8" 
Size 2 : 7-7/8" x 11" x 2-1/8"
Size 3 : 8-1/2" x 11-3/4" x 2-3/8"
Size 4 : 9-1/16" x 12-9/16" x 2-5/8"
Size 5 : 9-5/8" x 13-5/16" x 2-7/8"
Size 6 : 10-1/4" x 14-1/8" x 3-1/16"
Size 7 : 10-13/16" x 14-15/16" x 3-3/8"
Size 8 : 11-3/8" x 15/3-4" x 3-1/2" 
Size 9 : 12" x 16-1/2" x 3-3/4"
Size 10 : 12-9/16" x 17-3/8" x 4"</t>
  </si>
  <si>
    <t>602670-31953-8
602670-31962-0
602670-31963-7
602670-31964-4
602670-31965-1
602670-31966-8
602670-31967-5
602670-31968-2
602670-31969-9
602670-31970-5
602670-31971-2</t>
  </si>
  <si>
    <t>Apparel Set Up Boxes - Printed &amp; Holographic - Set of 5
Size 1 : 7-1/4" x 10-3/16" x 1-7/8" 
Size 3 : 8-1/2" x 11-3/4" x 2-3/8"
Size 5 : 9-5/8" x 13-5/16" x 2-7/8"
Size 7 : 10-13/16" x 14-15/16" x 3-3/8"
Size 9 : 12" x 16-1/2" x 3-3/4"</t>
  </si>
  <si>
    <t>602670-31976-7
602670-31962-0
602670-31964-4
602670-31966-8
602670-31968-2
602670-31970-5</t>
  </si>
  <si>
    <t>602670-32118-0</t>
  </si>
  <si>
    <t>602670-32120-3</t>
  </si>
  <si>
    <t>602670-32122-7</t>
  </si>
  <si>
    <t>602670-31999-6</t>
  </si>
  <si>
    <t>602670-32127-2</t>
  </si>
  <si>
    <t>602670-32128-9</t>
  </si>
  <si>
    <t>04025X17</t>
  </si>
  <si>
    <t>33025X17</t>
  </si>
  <si>
    <t>3225KX17</t>
  </si>
  <si>
    <t>0425KX17</t>
  </si>
  <si>
    <t>3325KX17</t>
  </si>
  <si>
    <t>3225EX17</t>
  </si>
  <si>
    <t>0425EX17</t>
  </si>
  <si>
    <t>3325EX17</t>
  </si>
  <si>
    <t>32025X17</t>
  </si>
  <si>
    <t>Medium Metallic Paper w/Glitter Gift Bag w/Plastic Hang Tab
Size : 7"w x 9"h x 3-7/8"g</t>
  </si>
  <si>
    <t>Large Metallic Paper w/Glitter Gift Bag w/Plastic Hang Tab
Size : 10-1/4"w x 12-1/2"h x 4-5/8"g</t>
  </si>
  <si>
    <t>Small Square Holographic Paper Printed Gift Bag w/Plastic Hang Tab 
Size : 6"w x 6"h x 4"g</t>
  </si>
  <si>
    <t>Medium Square Holographic Paper Printed Gift Bag w/Plastic Hang Tab 
Size : 8"w x 8"h x 4"g</t>
  </si>
  <si>
    <t>Large Square Holographic Paper Printed Gift Bag w/Plastic Hang Tab 
Size : 10"w x 10"h x 6"g</t>
  </si>
  <si>
    <t>Small Square Embossed Gift Bag w/Plastic Hang Tab 
Size : 6"w x 6"h x 4"g</t>
  </si>
  <si>
    <t>Medium Square Embossed Gift Bag w/Plastic Hang Tab 
Size : 8"w x 8"h x 5"g</t>
  </si>
  <si>
    <t>Large Square Embossed Gift Bag w/Plastic Hang Tab 
Size : 10"w x 10"h x 6"g</t>
  </si>
  <si>
    <t>Art Paper Handle Bags Value Pack - 8 Pack 
Size : 3 Small                     4-1/2"w x 5-1/2"h x 2-5/8"g 
           4 Medium                6"w x 8"h x 3"g 
           2 Large                    9-1/2"w x 11-1/2"h x 3-7/8"g 
           1 Extra Large          11-1/2"w x 14-1/2"h x 4-1/2"g 
Banded Set</t>
  </si>
  <si>
    <t>Gift Sacks 300 Count in Printed Counter Display
Size : 5-1/8"w x 10"h x 3-1/4"g</t>
  </si>
  <si>
    <t>Small Square Kraft w/Hot Stamp Gift Bag w/Plastic Hang Tab 
Size : 6"w x 6"h x 4"g</t>
  </si>
  <si>
    <t>Medium Square Kraft w/Hot Stamp Gift Bag w/Plastic Hang Tab 
Size : 8"w x 8"h x 4"g</t>
  </si>
  <si>
    <t>Large Square Kraft w/Hot Stamp Gift Bag w/Plastic Hang Tab 
Size : 10"w x 10"h x 6"g</t>
  </si>
  <si>
    <t>Kraft Handle Bags Value Pack - 10 Pack 
Size : 3 Small                     4-1/2"w x 5-1/2"h x 2-5/8"g 
           4 Medium                6"w x 8"h x 3"g 
           2 Large                    9-1/2"w x 11-1/2"h x 3-7/8"g 
           1 Extra Large          11-1/2"w x 14-1/2"h x 4-1/2"g 
Banded Set</t>
  </si>
  <si>
    <t>Metallic w/Glitter Handle Bags Value Pack - 6 Pack
Size : 2 Small                     4-1/2"w x 5-1/2"h x 2-5/8"g 
           1 Medium                6"w x 8"h x 3"g 
           2 Large                    9-1/2"w x 11-1/2"h x 3-7/8"g 
           1 Extra Large          11-1/2"w x 14-1/2"h x 4-1/2"g 
Banded Set</t>
  </si>
  <si>
    <t>Large Take Out Containers
Size : 3-7/8" Tall x 2-5/8" Bottom Width x 3-1/4" Bottom Length x 3-1/4" Top Width x 4" Top Length</t>
  </si>
  <si>
    <t>Small Food Tray
Size : 6-11/16"L x 4-1/2'w (top) tapers to 4-7/8"L x 3-3/8"w (btm) x 2-3/4"(h)</t>
  </si>
  <si>
    <t>Medium Food Tray
Size : 10-1/4"L x 7-1/4"w (top) tapers to 7-1/4"L x 5-1/8"w (btm); 2-15/16"(h)</t>
  </si>
  <si>
    <t>White Lingerie - 4 Pack Folding Gift Boxes in Counter Display
Size : 10-7/8" x 7-7/8" x 1-1/4"</t>
  </si>
  <si>
    <t>White Shirt - 3 Pack Folding Gift Boxes in Counter Display
Size : 14-1/4" x 9-7/16" x 1-7/8"</t>
  </si>
  <si>
    <t>White Robe - 2 Pack Folding Gift Boxes in Counter Display
Size : 17" x 11" x 2-1/2"</t>
  </si>
  <si>
    <t>Square Embossed Set Up Boxes - Set of 3
Size 1 : 6-1/16" x 6-1/16" Square x 4-1/16" High
Size 2 : 8" x 8" Square x 5" High
Size 3 : 10-1/16" x 10-1/16" Square x 5-15/16" High</t>
  </si>
  <si>
    <t xml:space="preserve">White Value Pack - 10 Pack Folding Gift Boxes in Counter Display
Size : 4 Lingerie          10-7/8" x 7-7/8" x 1-1/4" 
           4 Shirt                 14-1/4" x 9-7/16" x 1-7/8"
           2 Robe                17" x 11" x 2-1/2" </t>
  </si>
  <si>
    <t>HTS #4819.40.0040</t>
  </si>
  <si>
    <t>HTS #4819.30.0040</t>
  </si>
  <si>
    <t>HTS #4823.69.0040</t>
  </si>
  <si>
    <t>HTS #4819.20.0040</t>
  </si>
  <si>
    <t>HTS #7310.29.0050</t>
  </si>
  <si>
    <t>HTS #7323.99.9080</t>
  </si>
  <si>
    <t>HTS #4819.50.4040</t>
  </si>
  <si>
    <t>Vendor Comments:
  • HTS # - Subject to Change January 2017
  • Tins: Mimimum Order Quantity $5,000 and Part of a Full Container</t>
  </si>
  <si>
    <t>FOB Only</t>
  </si>
  <si>
    <t>Spinner Rack and 416 Units Art Paper Multi Pack Gift Bags Promote!
Size : 80 Sets of 3 Pk Small             4-1/2"w x 5-1/2"h x 2-5/8"g
          96 Sets of 2 Pk Medium         6"w x 8"h x 3"g 
          96 Pcs of 1 Pc Large              9-1/2"w x 11-1/2"h x 3-7/8"g 
          96 Pcs of 1 Pc Extra Large    11-1/2"w x 14-1/2"h x 4-1/2"g
          48 Pcs of 1 Pc Bottle              4-1/4"w x 14"h x 3-1/4"g
Spinner Rack PM20075E</t>
  </si>
  <si>
    <t>Spinner Rack and 124 Sets Kraft Multi Pack Handle Bags Promote!
Size : 30 Sets of 8 Pk Small             4-1/2"w x 5-1/2"h x 2-5/8"g
          38 Sets of 5 Pk Medium         6"w x 8"h x 3"g 
          24 Pcs of 4 Pk Large              9-1/2"w x 11-1/2"h x 3-7/8"g 
          32 Pcs of 3 Pk Extra Large    11-1/2"w x 14-1/2"h x 4-1/2"g
Spinner Rack PM20075EA</t>
  </si>
  <si>
    <t>Money Holders Boxes - Printed Art Paper in Counter Display  QLINE
Size : 6-3/8" x 3-1/8" x 5/8"</t>
  </si>
  <si>
    <t>Gift Card Boxes - Book Shaped in Counter Display QLINE
Size : 2-7/8" x 4" x 1"</t>
  </si>
  <si>
    <t xml:space="preserve">Gift Card Boxes - Printed Art Paper w/Glitter &amp; Bow in Counter Display Q LINE
Size : 3-1/2" x 4" x 1-1/8" </t>
  </si>
  <si>
    <t>Gift Card Boxes - Printed Art Paper in Counter Display Q LINE
Size : 3-1/2" x 4" x 1-1/8"</t>
  </si>
  <si>
    <t>Square Boxes - Metallic Paper w/Glitter in Counter Display Q LINE
Size : 3" x 3" x 3-1/4"</t>
  </si>
  <si>
    <t>Square Boxes - Printed Art Paper in Counter Display Q LINE
Size : 3" x 3" x 3-1/4"</t>
  </si>
  <si>
    <t>Bags</t>
  </si>
  <si>
    <t>Category for MOQ Buy</t>
  </si>
  <si>
    <t>$1.99
$2.99
$3.99</t>
  </si>
  <si>
    <t>$4.99
$7.99</t>
  </si>
  <si>
    <t>$2.99
$3.99
$4.99</t>
  </si>
  <si>
    <t>$ .99
$1.49
$1.99
$2.49
$2.99
$3.99</t>
  </si>
  <si>
    <t>$3.99
$4.99
$5.99</t>
  </si>
  <si>
    <t>$3.99
$4.49
$4.99
$5.49
$5.99
$6.99</t>
  </si>
  <si>
    <t>$1.99
$1.99
$2.49
$2.99
$3.49
$3.99
$4.49
$4.99
$5.49
$5.99</t>
  </si>
  <si>
    <t>$1.99
$2.99
$3.99
$4.99
$5.99</t>
  </si>
  <si>
    <t>4/$1.00</t>
  </si>
  <si>
    <t xml:space="preserve">Case Cubic Foot </t>
  </si>
  <si>
    <t>01000X18</t>
  </si>
  <si>
    <t>HTS #4819.40.0040</t>
  </si>
  <si>
    <t>602670-32573-7</t>
  </si>
  <si>
    <t>02000X18</t>
  </si>
  <si>
    <t>602670-32574-4</t>
  </si>
  <si>
    <t>03000X18</t>
  </si>
  <si>
    <t>602670-32575-1</t>
  </si>
  <si>
    <t>53000X18</t>
  </si>
  <si>
    <t>602670-32576-8</t>
  </si>
  <si>
    <t>05000X18</t>
  </si>
  <si>
    <t>602670-32577-5</t>
  </si>
  <si>
    <t>08000X18</t>
  </si>
  <si>
    <t>602670-32578-2</t>
  </si>
  <si>
    <t>3225KX18</t>
  </si>
  <si>
    <t>602670-32588-1</t>
  </si>
  <si>
    <t>0425KX18</t>
  </si>
  <si>
    <t>602670-32589-8</t>
  </si>
  <si>
    <t>3325KX18</t>
  </si>
  <si>
    <t>602670-32590-4</t>
  </si>
  <si>
    <t>83100X18</t>
  </si>
  <si>
    <t>602670-32603-1</t>
  </si>
  <si>
    <t>LB0012X18</t>
  </si>
  <si>
    <t>602670-32614-7</t>
  </si>
  <si>
    <t>LB0032X18</t>
  </si>
  <si>
    <t>602670-32619-2</t>
  </si>
  <si>
    <t>LB0022X18</t>
  </si>
  <si>
    <t>602670-32623-9</t>
  </si>
  <si>
    <t>21303X18</t>
  </si>
  <si>
    <t>602670-32636-9</t>
  </si>
  <si>
    <t>602670-32643-7</t>
  </si>
  <si>
    <t>602670-32644-4</t>
  </si>
  <si>
    <t>602670-32645-1</t>
  </si>
  <si>
    <t>602670-32646-8</t>
  </si>
  <si>
    <t>8006EX18</t>
  </si>
  <si>
    <t>8025WX18</t>
  </si>
  <si>
    <t>8023WX18</t>
  </si>
  <si>
    <t>80003X18</t>
  </si>
  <si>
    <t>602670-32682-6</t>
  </si>
  <si>
    <t>25000X18</t>
  </si>
  <si>
    <t>25100X18</t>
  </si>
  <si>
    <t>21000X18</t>
  </si>
  <si>
    <t>21410X18</t>
  </si>
  <si>
    <t>21415X18</t>
  </si>
  <si>
    <t>25042DX18</t>
  </si>
  <si>
    <t>602670-32562-1</t>
  </si>
  <si>
    <t>25075DX18</t>
  </si>
  <si>
    <t>602670-32518-8</t>
  </si>
  <si>
    <t>18700DX18</t>
  </si>
  <si>
    <t>HTS #4821.90.4000</t>
  </si>
  <si>
    <t>70005X18</t>
  </si>
  <si>
    <t>HTS #4819.20.0040</t>
  </si>
  <si>
    <t>602670-32634-5</t>
  </si>
  <si>
    <t>The Lindy Bowman Company®</t>
  </si>
  <si>
    <t>Jakarta</t>
  </si>
  <si>
    <t>48905X17</t>
  </si>
  <si>
    <t>Small Vertical Art Paper Bag w/Plastic Hang Tab
Size: 4-1/2"w x 5-1/2"h x 2-5/8"g</t>
  </si>
  <si>
    <t>Medium Vertical Art Paper Bag w/Plastic Hang Tab
Size: 7"w x 9"h x 3-7/8"g</t>
  </si>
  <si>
    <t>Large Vertical Art Paper Bag w/Plastic Hang Tab
Size: 10-1/4"w x 12-1/2"h x 4-5/8"g</t>
  </si>
  <si>
    <t xml:space="preserve">Large Wide Gusset Art Paper Bag w/Plastic Hang Tab
Size: 12-1/4"w x 15"h x 7"g </t>
  </si>
  <si>
    <t>Jumbo Vertical Art Paper Bag w/Plastic Hang Tab
Size: 16"w x 19-5/8"h x 7"g</t>
  </si>
  <si>
    <t xml:space="preserve">Super Jumbo Art Paper Bag w/Plastic Hang Tab
Size: 18"w x 25"h x 7"g </t>
  </si>
  <si>
    <t>Large Metallic Paper w/Glitter Gift Bag w/Plastic Hang Tab
Size: 10-1/4"w x 12-1/2"h x 4-5/8"g</t>
  </si>
  <si>
    <t>Small Square Kraft w/Hot Stamp Gift Bag w/Plastic Hang Tab 
Size: 6"w x 6"h x 4"g</t>
  </si>
  <si>
    <t>Medium Square Kraft w/Hot Stamp Gift Bag w/Plastic Hang Tab 
Size: 8"w x 8"h x 4"g</t>
  </si>
  <si>
    <t>Large Square Kraft w/Hot Stamp Gift Bag w/Plastic Hang Tab 
Size: 10"w x 10"h x 6"g</t>
  </si>
  <si>
    <t xml:space="preserve">Kraft Stand Up Handle Bottle Bag w/Hot Stamp
Size: 5"w x 14"h x 4-1/2"g </t>
  </si>
  <si>
    <t>Gift Sacks 300 Count in Printed Counter Display
Size: 5-1/8"w x 10"h x 3-1/4"g</t>
  </si>
  <si>
    <t>Kraft Multi-Pack Handle Bags Value Pack - 10 Pack 
Size: 3 Small                     4-1/2"w x 5-1/2"h x 2-5/8"g 
           4 Medium                6"w x 8"h x 3"g 
           2 Large                    9-1/2"w x 11-1/2"h x 3-7/8"g 
           1 Extra Large          11-1/2"w x 14-1/2"h x 4-1/2"g 
Banded Set</t>
  </si>
  <si>
    <t>Metallic w/Glitter Multi-Pack Handle Bags Value Pack - 6 Pack
Size: 2 Small                     4-1/2"w x 5-1/2"h x 2-5/8"g 
           1 Medium                6"w x 8"h x 3"g 
           2 Large                    9-1/2"w x 11-1/2"h x 3-7/8"g 
           1 Extra Large          11-1/2"w x 14-1/2"h x 4-1/2"g 
Banded Set</t>
  </si>
  <si>
    <t>Art Paper Multi-Pack Handle Bags Value Pack - 8 Pack 
Size: 3 Small                     4-1/2"w x 5-1/2"h x 2-5/8"g 
           2 Medium                6"w x 8"h x 3"g 
           2 Large                    9-1/2"w x 11-1/2"h x 3-7/8"g 
           1 Extra Large          11-1/2"w x 14-1/2"h x 4-1/2"g 
Banded Set</t>
  </si>
  <si>
    <t>Small Food Tray
Size: 6-11/16"L x 4-1/2'w (top) tapers to 4-7/8"L x 3-3/8"w (btm) x 2-3/4"(h)</t>
  </si>
  <si>
    <t>White Lingerie - 4 Pack Folding Gift Boxes in Counter Display
Size: 10-7/8" x 7-7/8" x 1-1/4"</t>
  </si>
  <si>
    <t>White Shirt - 3 Pack Folding Gift Boxes in Counter Display
Size: 14-1/4" x 9-7/16" x 1-7/8"</t>
  </si>
  <si>
    <t>White Robe - 2 Pack Folding Gift Boxes in Counter Display
Size: 17" x 11" x 2-1/2"</t>
  </si>
  <si>
    <t xml:space="preserve">White Value Pack - 10 Pack Folding Gift Boxes in Counter Display
Size: 4 Lingerie          10-7/8" x 7-7/8" x 1-1/4" 
           4 Shirt                 14-1/4" x 9-7/16" x 1-7/8"
           2 Robe                17" x 11" x 2-1/2" </t>
  </si>
  <si>
    <t>Tins - Round Tray 
Size: 12-3/8" diameter x 11/16" thinkness</t>
  </si>
  <si>
    <t>Square Boxes - Printed Art Paper in Counter Display
Size: 3" x 3" x 3-1/4"</t>
  </si>
  <si>
    <t>Gift Card Boxes - Printed Art Paper in Counter Display
Size: 3-1/2" x 4" x 1-1/8"</t>
  </si>
  <si>
    <t>5 Count Large TOC in Acetate Container
Size: 3-7/8" Tall x 2-5/8" Btm W x 3-1/4" Btm L  x 3-1/4" Top W x 4" Top L
Acetate Container Size: 5"L x 3-3/4"W x 10-1/4"H</t>
  </si>
  <si>
    <t>80012X18</t>
  </si>
  <si>
    <t>Master UPC: 602670-32583-6
602670-32659-8
602670-32660-4
602670-32661-1
602670-32662-8</t>
  </si>
  <si>
    <t>Master UPC: 602670-32673-4
602670-32671-0
602670-32672-7</t>
  </si>
  <si>
    <t>Master UPC: 602670-32677-2
602670-32674-1
602670-32675-8
602670-32676-5</t>
  </si>
  <si>
    <t>Master UPC: 602670-32681-9
602670-32678-9
602670-32679-6
602670-32680-2</t>
  </si>
  <si>
    <t>Master UPC: 602670-32517-1
602670-32511-9
602670-32512-6
602670-32513-3
602670-32514-0
602670-32515-7
602670-32516-4</t>
  </si>
  <si>
    <t>Master UPC: 602670-32509-6
602670-32506-5
602670-32507-2
602670-32508-9</t>
  </si>
  <si>
    <t>Master UPC: 602670-32541-6
602670-32535-5
602670-32536-2
602670-32537-9
602670-32538-6
602670-32539-3
602670-32540-9</t>
  </si>
  <si>
    <t>Master UPC: 602670-32279-8
602670-32549-2
602670-32550-8
602670-32551-5
602670-32552-2
602670-32553-9
602670-32554-6
602670-32555-3
602670-32556-0
602670-32557-7
602670-32558-4</t>
  </si>
  <si>
    <t>Master UPC: 602670-32291-0
602670-32549-2
602670-32551-5
602670-32553-9
602670-32555-3
602670-32557-7</t>
  </si>
  <si>
    <t>Master UPC: 602670-32922-3
602670-32711-3</t>
  </si>
  <si>
    <t xml:space="preserve">
50 Count Gift Tags in Counter Display
Size: 11-7/16"w x 14-3/4"h (including 1" Header)</t>
  </si>
  <si>
    <t xml:space="preserve">
Tins - Round Cookie - Set of 4
Size 1: 5-3/8" x 2-3/8"
Size 2: 6-1/8" x 2-3/4"
Size 3: 7" x 3-1/8"
Size 4: 7-3/4" x 3-1/2"</t>
  </si>
  <si>
    <t xml:space="preserve">
Tins - Embossed Canister - Set of 2
Size 1: 5-3/8" diam x 6-3/4" h; 5-7/8" diam lid
Size 2: 6-5/8" diam x 8-3/8" h; 7-3/16" diam lid</t>
  </si>
  <si>
    <t xml:space="preserve">
Tins - Square w/Window in Lid - Set of 3
Size 1: 6" x 6" x 2-1/4"
Size 2: 7" x 7" x 2-1/2"
Size 3: 8" x 8" x 2-3/4"</t>
  </si>
  <si>
    <t xml:space="preserve">
Tins - Round w/Window in Lid - Set of 3
Size 1: 6-9/16" x 6-9/16" x 2-1/4"
Size 2: 7-3/4" x 7-3/4" x 2-1/2"
Size 3: 8-3/4" x 8-3/4" x 2-3/4" </t>
  </si>
  <si>
    <t xml:space="preserve">
Square Set Up Boxes - Art Paper Printed - Set of 6
Size 1: 3-1/16" x 3-1/16" x 3-3/16" 
Size 2: 3-7/8" x 3-7/8" x 3-1/2"
Size 3: 4-5/8" x 4-5/8" x 3-7/8"
Size 4: 5-7/16" x 5-7/16" x 4-5/16"
Size 5: 6-1/4" x 6-1/4" x 4-11/16"
Size 6: 7" x 7" x 5-1/16"</t>
  </si>
  <si>
    <t xml:space="preserve">
Square Set Up Boxes - Kraft w/Hot Stamp - Set of 3
Size 1: 6-1/16" x 6-1/16" Square x 4-1/16" High 
Size 2: 8" x 8" Square x 5" High
Size 3: 10-1/16" x 10-1/16" Square x 5-15/16" High</t>
  </si>
  <si>
    <t xml:space="preserve">
Rectangle Set Up Boxes - Art Paper Printed - Set of 6
Size 1: 10" x 6-5/8" x 4-3/8" 
Size 2: 11" x 7-7/16" x 4-11/16"
Size 3: 11-15/16" x 8-3/16" x 5"
Size 4: 12-7/8" x 9" x 5-3/8"
Size 5: 13-15/16" x 9-13/16" x 5-11/16"
Size 6: 14-7/8" x 10-9/16" x 6"</t>
  </si>
  <si>
    <t xml:space="preserve">
Apparel Set Up Boxes - Printed &amp; Holographic - Set of 10
Size 1: 7-1/4" x 10-3/16" x 1-7/8" 
Size 2: 7-7/8" x 11" x 2-1/8"
Size 3: 8-1/2" x 11-3/4" x 2-3/8"
Size 4: 9-1/16" x 12-9/16" x 2-5/8"
Size 5: 9-5/8" x 13-5/16" x 2-7/8"
Size 6: 10-1/4" x 14-1/8" x 3-1/16"
Size 7: 10-13/16" x 14-15/16" x 3-3/8"
Size 8: 11-3/8" x 15-3/4" x 3-1/2" 
Size 9: 12" x 16-1/2" x 3-3/4"
Size 10: 12-9/16" x 17-3/8" x 4"</t>
  </si>
  <si>
    <t xml:space="preserve">
Apparel Set Up Boxes - Printed &amp; Holographic - Set of 5
Size 1: 7-1/4" x 10-3/16" x 1-7/8" 
Size 3: 8-1/2" x 11-3/4" x 2-3/8"
Size 5: 9-5/8" x 13-5/16" x 2-7/8"
Size 7: 10-13/16" x 14-15/16" x 3-3/8"
Size 9: 12" x 16-1/2" x 3-3/4"</t>
  </si>
  <si>
    <t>*Please Note: This is not an order form.  All orders must be placed via the PFA Marketplace website*</t>
  </si>
  <si>
    <t>3225AX18</t>
  </si>
  <si>
    <t>0425AX18</t>
  </si>
  <si>
    <t>3325AX18</t>
  </si>
  <si>
    <t>Small Square Art Paper Deluxe Gift Bag w/Plastic Hang Tab 
Size: 6"w x 6"h x 4"g</t>
  </si>
  <si>
    <t>Medium Square Art Paper Deluxe Gift Bag w/Plastic Hang Tab 
Size: 8"w x 8"h x 4"g</t>
  </si>
  <si>
    <t>Large Square Art Paper Deluxe Gift Bag w/Plastic Hang Tab 
Size: 10"w x 10"h x 6"g</t>
  </si>
  <si>
    <t>602670-32594-2</t>
  </si>
  <si>
    <t>602670-32595-9</t>
  </si>
  <si>
    <t>602670-32596-6</t>
  </si>
  <si>
    <t>25200X18</t>
  </si>
  <si>
    <t xml:space="preserve">
Square Set Up Boxes - Deluxe Art Paper - Set of 3
Size 1: 6-1/16" x 6-1/16" Square x 4-1/16" High 
Size 2: 8" x 8" Square x 5" High
Size 3: 10-1/16" x 10-1/16" Square x 5-15/16" High</t>
  </si>
  <si>
    <t>Master UPC: 602670-32534-8
602670-32531-7
602670-32532-4
602670-32533-1</t>
  </si>
  <si>
    <t xml:space="preserve">Art Paper Stand Up Handle Bottle Bag w/Hot Stamp
Size: 5"w x 14"h x 4-1/2"g </t>
  </si>
  <si>
    <t>602670-32605-5</t>
  </si>
  <si>
    <t>83300X18</t>
  </si>
  <si>
    <t>PFA Notes</t>
  </si>
  <si>
    <t>update from ly price inc .06</t>
  </si>
  <si>
    <t>update from ly price inc .07</t>
  </si>
  <si>
    <t>update from ly price inc .13</t>
  </si>
  <si>
    <t>update from ly price inc .16</t>
  </si>
  <si>
    <t>update from ly price inc .25</t>
  </si>
  <si>
    <t>update from ly price inc .15</t>
  </si>
  <si>
    <t>update from ly price inc .08</t>
  </si>
  <si>
    <t>update from ly price inc .09</t>
  </si>
  <si>
    <t>update from ly price inc .03</t>
  </si>
  <si>
    <t>update from ly price inc .50</t>
  </si>
  <si>
    <t>update from ly price inc .59</t>
  </si>
  <si>
    <t>update from ly price inc .57</t>
  </si>
  <si>
    <t>update from ly price inc .12</t>
  </si>
  <si>
    <t>update from ly price inc .17</t>
  </si>
  <si>
    <t>update from ly price inc .18</t>
  </si>
  <si>
    <t>update from ly price inc .53</t>
  </si>
  <si>
    <t>update from ly price inc 2.63</t>
  </si>
  <si>
    <t>update from ly price inc 1.20</t>
  </si>
  <si>
    <t>update from ly price inc .90</t>
  </si>
  <si>
    <t>update from ly price inc .94</t>
  </si>
  <si>
    <t>update from ly price inc .20</t>
  </si>
  <si>
    <t>update from ly price inc .80</t>
  </si>
  <si>
    <t>update from ly price inc 1.13</t>
  </si>
  <si>
    <t>update from ly price inc .75</t>
  </si>
  <si>
    <t>update from ly price inc 2.39</t>
  </si>
  <si>
    <t>update from ly price inc 2.79</t>
  </si>
  <si>
    <t>update from ly price inc 1.83</t>
  </si>
  <si>
    <t>not repeating in 2018</t>
  </si>
  <si>
    <t>NEW 2018</t>
  </si>
  <si>
    <t>Halloween 2018</t>
  </si>
  <si>
    <t>01000X19</t>
  </si>
  <si>
    <t>Halloween 2018</t>
  </si>
  <si>
    <t>HTS#4819.40.0040</t>
  </si>
  <si>
    <t>update from ly price inc .05</t>
  </si>
  <si>
    <t>602670-33216-2</t>
  </si>
  <si>
    <t>FOB only</t>
  </si>
  <si>
    <t>The Lindy Bowman Company®</t>
  </si>
  <si>
    <t>update from ly price inc .04</t>
  </si>
  <si>
    <t>02000X19</t>
  </si>
  <si>
    <t>update from ly price inc .06</t>
  </si>
  <si>
    <t>602670-33217-9</t>
  </si>
  <si>
    <t>03000X19</t>
  </si>
  <si>
    <t>602670-33218-6</t>
  </si>
  <si>
    <t>update from ly price inc .08</t>
  </si>
  <si>
    <t>53000X19</t>
  </si>
  <si>
    <t>602670-33220-9</t>
  </si>
  <si>
    <t>update from ly price inc .13</t>
  </si>
  <si>
    <t>05000X19</t>
  </si>
  <si>
    <t>602670-33221-6</t>
  </si>
  <si>
    <t>update from ly price inc .15</t>
  </si>
  <si>
    <t>08000X19</t>
  </si>
  <si>
    <t>HTS#4819.30.0040</t>
  </si>
  <si>
    <t>602670-33222-3</t>
  </si>
  <si>
    <t>update from ly price inc .23</t>
  </si>
  <si>
    <t>3225KX19</t>
  </si>
  <si>
    <t>602670-33212-4</t>
  </si>
  <si>
    <t>0425KX19</t>
  </si>
  <si>
    <t>602670-33206-3</t>
  </si>
  <si>
    <t>3325KX19</t>
  </si>
  <si>
    <t>602670-33215-5</t>
  </si>
  <si>
    <t>8125KX19</t>
  </si>
  <si>
    <t>NEW 2019</t>
  </si>
  <si>
    <t>602670-33373-2</t>
  </si>
  <si>
    <t>9025KX19</t>
  </si>
  <si>
    <t>602670-33374-9</t>
  </si>
  <si>
    <t>3325AX19</t>
  </si>
  <si>
    <t>3225AX19</t>
  </si>
  <si>
    <t>602670-33211-7</t>
  </si>
  <si>
    <t>0425AX19</t>
  </si>
  <si>
    <t>602670-33205-6</t>
  </si>
  <si>
    <t>602670-33214-8</t>
  </si>
  <si>
    <t>3225MX19</t>
  </si>
  <si>
    <t>602670-33260-5</t>
  </si>
  <si>
    <t>0425MX19</t>
  </si>
  <si>
    <t>602670-33261-2</t>
  </si>
  <si>
    <t>3325MX19</t>
  </si>
  <si>
    <t>602670-33262-9</t>
  </si>
  <si>
    <t>83100X19</t>
  </si>
  <si>
    <t>602670-33226-1</t>
  </si>
  <si>
    <t>83300X19</t>
  </si>
  <si>
    <t>602670-33227-8</t>
  </si>
  <si>
    <t>07000X19A</t>
  </si>
  <si>
    <t>602670-33367-1</t>
  </si>
  <si>
    <t>LB0012X19</t>
  </si>
  <si>
    <t>602670-33228-5</t>
  </si>
  <si>
    <t>update from ly price inc .48</t>
  </si>
  <si>
    <t>LB0022X19</t>
  </si>
  <si>
    <t>602670-33328-2</t>
  </si>
  <si>
    <t>update from ly price inc .58</t>
  </si>
  <si>
    <t>LB0032X19</t>
  </si>
  <si>
    <t>602670-33327-5</t>
  </si>
  <si>
    <t>update from ly price inc .61</t>
  </si>
  <si>
    <t>70005X19</t>
  </si>
  <si>
    <t>HTS#4819.20.0040</t>
  </si>
  <si>
    <t>602670-33230-8</t>
  </si>
  <si>
    <t>21303X19</t>
  </si>
  <si>
    <t>602670-33233-9</t>
  </si>
  <si>
    <t>update from ly price inc .14</t>
  </si>
  <si>
    <t>update from ly price inc .45</t>
  </si>
  <si>
    <t>80012X19</t>
  </si>
  <si>
    <t>update from ly price inc .91</t>
  </si>
  <si>
    <t>8006EX19</t>
  </si>
  <si>
    <t>update from ly price inc 1.03</t>
  </si>
  <si>
    <t>8025WX19</t>
  </si>
  <si>
    <t>update from ly price inc .92</t>
  </si>
  <si>
    <t>8023WX19</t>
  </si>
  <si>
    <t>update from ly price inc .87</t>
  </si>
  <si>
    <t>80003X19</t>
  </si>
  <si>
    <t>602670-33291-9</t>
  </si>
  <si>
    <t>update from ly price inc .18</t>
  </si>
  <si>
    <t>25000X19</t>
  </si>
  <si>
    <t>update from ly price inc .73</t>
  </si>
  <si>
    <t>25100X19</t>
  </si>
  <si>
    <t>update from ly price inc .84</t>
  </si>
  <si>
    <t>25200X19</t>
  </si>
  <si>
    <t>update from ly price inc 1.01</t>
  </si>
  <si>
    <t>21000X19</t>
  </si>
  <si>
    <t>update from ly price inc 2.03</t>
  </si>
  <si>
    <t>update from ly price inc 2.54</t>
  </si>
  <si>
    <t>21415X19</t>
  </si>
  <si>
    <t>Master UPC: 602670-33191-2
602670-33180-6
602670-33182-0
602670-33184-4
602670-33186-8
602670-33188-2</t>
  </si>
  <si>
    <t>25042DX19</t>
  </si>
  <si>
    <t>update from ly price inc .10</t>
  </si>
  <si>
    <t>25742DX19</t>
  </si>
  <si>
    <t>HTS#4819.50.4040</t>
  </si>
  <si>
    <t>25075DX19</t>
  </si>
  <si>
    <t>18700DX19</t>
  </si>
  <si>
    <t>update from ly price inc .60</t>
  </si>
  <si>
    <t>update from ly price inc .47</t>
  </si>
  <si>
    <t>HTS#4810.31.1050</t>
  </si>
  <si>
    <t>602670-33395-4</t>
  </si>
  <si>
    <t>GW0001X19</t>
  </si>
  <si>
    <t>GW0002X19</t>
  </si>
  <si>
    <t>GW0003X19</t>
  </si>
  <si>
    <t>GW0004X19</t>
  </si>
  <si>
    <t>GW0005X19</t>
  </si>
  <si>
    <t>GW0006X19</t>
  </si>
  <si>
    <t>GW0007X19</t>
  </si>
  <si>
    <t>GW0008X19</t>
  </si>
  <si>
    <t>602670-33396-1</t>
  </si>
  <si>
    <t>602670-33397-8</t>
  </si>
  <si>
    <t>602670-33398-5</t>
  </si>
  <si>
    <t>602670-33399-2</t>
  </si>
  <si>
    <t>602670-33400-5</t>
  </si>
  <si>
    <t>602670-33486-9</t>
  </si>
  <si>
    <t>602670-33487-6</t>
  </si>
  <si>
    <t>update from ly price inc 1.53</t>
  </si>
  <si>
    <t>update from ly price inc .11</t>
  </si>
  <si>
    <t>update from ly price inc .09</t>
  </si>
  <si>
    <t>update from ly price inc .12</t>
  </si>
  <si>
    <t>update from ly price inc .03</t>
  </si>
  <si>
    <t>NEW Extra Large Square Kraft w/Hot Stamp Gift Bag w/Plastic Hang Tab
Size : 12"w x 12"h x 6"g</t>
  </si>
  <si>
    <t>NEW Jumbo Square Kraft w/Hot Stamp Gift Bag w/Plastic Hang Tab
Size : 15"w x 15"h x 7"g</t>
  </si>
  <si>
    <t>NEW Small Square Metallic w/Glitter Gift Bag w/Plastic Hang Tab
Size : 6"w x 6"h x 4"g</t>
  </si>
  <si>
    <t>NEW Medium Square Metallic w/Glitter Gift Bag w/Plastic Hang Tab
Size : 8"w x 8"h x 4"g</t>
  </si>
  <si>
    <t>NEW Large Square Metallic w/Glitter Gift Bag w/Plastic Hang Tab
Size : 10"w x 10"h x 6"g</t>
  </si>
  <si>
    <t>NEW Gift Wrap - Printed w/Hot Stamp - Floor Display
Size : 30" x 12"</t>
  </si>
  <si>
    <t>NEW Gift Wrap - Glitter - Floor Display
Size : 30" x 12"</t>
  </si>
  <si>
    <t>NEW Square Boxes - Deluxe Printed Art Paper in Counter Display
Size: 4-1/2" x 4-1/2" x 4"</t>
  </si>
  <si>
    <t>display sort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</si>
  <si>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</si>
  <si>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</si>
  <si>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</si>
  <si>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</si>
  <si>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</si>
  <si>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</si>
  <si>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</si>
  <si>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</si>
  <si>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</si>
  <si>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</si>
  <si>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</si>
  <si>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</si>
  <si>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</si>
  <si>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</si>
  <si>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</si>
  <si>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</si>
  <si>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</si>
  <si>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</si>
  <si>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</si>
  <si>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</si>
  <si>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</si>
  <si>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</si>
  <si>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</si>
  <si>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</si>
  <si>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</si>
  <si>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</si>
  <si>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</si>
  <si>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</si>
  <si>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</si>
  <si>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</si>
  <si>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</si>
  <si>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</si>
  <si>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</si>
  <si>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</si>
  <si>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</si>
  <si>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</si>
  <si>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</si>
  <si>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</si>
  <si>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</si>
  <si>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</si>
  <si>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</si>
  <si>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</si>
  <si>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</si>
  <si>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</si>
  <si>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</si>
  <si>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</si>
  <si>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</si>
  <si>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</si>
  <si>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Hold off do not include in program for 2019</t>
  </si>
  <si>
    <t>Hold</t>
  </si>
  <si>
    <t>NEW Gift Wrap - Metallic Paper Whimsical - Floor Display
Size : 30" x 12"</t>
  </si>
  <si>
    <t>NEW Gift Wrap - Metallic Traditional Paper - Floor Display
Size : 30" x 12"</t>
  </si>
  <si>
    <t>NEW Gift Wrap - Kraft w/Foil Hot Stamp - Floor Display
Size : 30" x 12"</t>
  </si>
  <si>
    <t xml:space="preserve">NEW Gift Wrap - Printed Paper- Floor Display
Size : 30" x 12" </t>
  </si>
  <si>
    <t xml:space="preserve">NEW Gift Wrap - Printed Whimsical- Floor Display
Size : 30" x 12" </t>
  </si>
  <si>
    <t>2017  Description</t>
  </si>
  <si>
    <t>2018  Description</t>
  </si>
  <si>
    <t>White Value Pack - 10 Pack Folding Gift Boxes in Counter Display</t>
  </si>
  <si>
    <t>Tins - Round Cookie - Set of 4</t>
  </si>
  <si>
    <t>Tins - Square w/Window in Lid - Set of 3</t>
  </si>
  <si>
    <t>Tins - Embossed Canister - Set of 2</t>
  </si>
  <si>
    <t>Tins - Round w/Window in Lid - Set of 3</t>
  </si>
  <si>
    <t>Tins - Round Tray 
Size: 12-1/4" diameter x 5/8" thinkness</t>
  </si>
  <si>
    <t xml:space="preserve">Tins - Round Tray </t>
  </si>
  <si>
    <t>Square Set Up Boxes - Art Paper Printed - Set of 6</t>
  </si>
  <si>
    <t>Square Set Up Boxes - Kraft w/Hot Stamp - Set of 3</t>
  </si>
  <si>
    <t>Square Set Up Boxes - Deluxe Art Paper - Set of 3</t>
  </si>
  <si>
    <t>Rectangle Set Up Boxes - Art Paper Printed - Set of 6</t>
  </si>
  <si>
    <t>Apparel Set Up Boxes - Printed &amp; Holographic - Set of 10</t>
  </si>
  <si>
    <t xml:space="preserve">
50 Count Gift Tags in Counter Display
Size: 11-7/16"w x 14-3/4"h (including 1" Header)</t>
  </si>
  <si>
    <t>50 Count Gift Tags in Counter Display
Size: 11-7/16"w x 14-3/4"h (including 1" Header)</t>
  </si>
  <si>
    <t xml:space="preserve">Art Paper Multi-Pack Handle Bags Value Pack - 8 Pack 
</t>
  </si>
  <si>
    <t>UPC for MOQBuy</t>
  </si>
  <si>
    <t>Master UPC: 602670-33268-1
602670-33264-3
602670-33265-0
602670-33266-7
602670-33267-4</t>
  </si>
  <si>
    <t>602670-33268-1</t>
  </si>
  <si>
    <t>Master UPC: 602670-33289-6
602670-33287-2
602670-33288-9</t>
  </si>
  <si>
    <t>602670-33289-6</t>
  </si>
  <si>
    <t>602670-33282-7</t>
  </si>
  <si>
    <t>602670-33286-5</t>
  </si>
  <si>
    <t>602670-33172-1</t>
  </si>
  <si>
    <t>Master UPC: 602670-33282-7
602670-33279-7
602670-33280-3
602670-33281-0</t>
  </si>
  <si>
    <t>Master UPC: 602670-33286-5
602670-33283-4
602670-33284-1
602670-33285-8</t>
  </si>
  <si>
    <t>Master UPC: 602670-33172-1
602670-33165-3
602670-33166-0
602670-33167-7
602670-33168-4
602670-33169-1
602670-33170-7</t>
  </si>
  <si>
    <t>602670-33195-0</t>
  </si>
  <si>
    <t>602670-33199-8</t>
  </si>
  <si>
    <t>Master UPC: 602670-33195-0
602670-33192-9
602670-33193-6
602670-33194-3</t>
  </si>
  <si>
    <t>602670-33179-0</t>
  </si>
  <si>
    <t>602670-33190-5</t>
  </si>
  <si>
    <t>Master UPC: 602670-33199-8
602670-33196-7
602670-33197-4
602670-33198-1</t>
  </si>
  <si>
    <t>Master UPC: 602670-33179-0
602670-33173-8
602670-33174-5
602670-33175-2
602670-33176-9
602670-33177-6
602670-33178-3</t>
  </si>
  <si>
    <t>Master UPC: 602670-33190-5
602670-33180-6
602670-33181-3
602670-33182-0
602670-33183-7
602670-33184-4
602670-33185-1
602670-33186-8
602670-33187-5
602670-33188-2
602670-33189-9</t>
  </si>
  <si>
    <t>602670-33324-4</t>
  </si>
  <si>
    <t>602670-33304-6</t>
  </si>
  <si>
    <t>602670-33308-4</t>
  </si>
  <si>
    <t>602670-33385-5</t>
  </si>
  <si>
    <t>Master UPC: 602670-33385-5
602670-33366-4</t>
  </si>
  <si>
    <t>Category</t>
  </si>
  <si>
    <t>Gift Wrap</t>
  </si>
  <si>
    <t>Gift Bag</t>
  </si>
  <si>
    <t>Food Service</t>
  </si>
  <si>
    <t>Gift Box</t>
  </si>
  <si>
    <t>Gift Tags</t>
  </si>
  <si>
    <t>210400X19</t>
  </si>
  <si>
    <t>Gift Bags 
Vertical</t>
  </si>
  <si>
    <t>Open Stock</t>
  </si>
  <si>
    <t>LARGE</t>
  </si>
  <si>
    <t>HTS #4819.40.0040, Duty 0%</t>
  </si>
  <si>
    <t>03000X20</t>
  </si>
  <si>
    <t>Bag Size:</t>
  </si>
  <si>
    <t>10-1/4"w x 12-1/2"h x 4-5/8"g</t>
  </si>
  <si>
    <t>602670-33866-9</t>
  </si>
  <si>
    <t>Case Pack:</t>
  </si>
  <si>
    <t>Designs:</t>
  </si>
  <si>
    <t>E028-C078-E199-E288-E387-E364</t>
  </si>
  <si>
    <t>Carton Dimensions:</t>
  </si>
  <si>
    <t>28" x 14" x 11"</t>
  </si>
  <si>
    <t>LARGE WIDE GUSSET</t>
  </si>
  <si>
    <t>53000X20</t>
  </si>
  <si>
    <t>12-1/4"w x 15"h x 7"g</t>
  </si>
  <si>
    <t>602670-33868-3</t>
  </si>
  <si>
    <t>E182-E432-E085-E354-E217-E292</t>
  </si>
  <si>
    <t>16-1/2" x 13" x 13"</t>
  </si>
  <si>
    <t>JUMBO</t>
  </si>
  <si>
    <t>HTS #4819.30.0040, Duty 0%</t>
  </si>
  <si>
    <t>05000X20</t>
  </si>
  <si>
    <t>16"w x 19-5/8"h x 7"g</t>
  </si>
  <si>
    <t>602670-33869-0</t>
  </si>
  <si>
    <t>E043-E026-E050-E297-E411-E079</t>
  </si>
  <si>
    <t>21" x 13" x 16-3/4"</t>
  </si>
  <si>
    <t>SUPER JUMBO</t>
  </si>
  <si>
    <t>08000X20</t>
  </si>
  <si>
    <t>18"w x 25"h x 7"g</t>
  </si>
  <si>
    <t>602670-33870-6</t>
  </si>
  <si>
    <t>E181-E049-E086-E385-E429-C461</t>
  </si>
  <si>
    <t>26-1/2" x 9" x 18-3/4"</t>
  </si>
  <si>
    <t>Square Kraft 
w/Hot Stamp
Gift Bags</t>
  </si>
  <si>
    <t>SMALL</t>
  </si>
  <si>
    <t>3225KX20</t>
  </si>
  <si>
    <t>6"w x 6"h x 4"g</t>
  </si>
  <si>
    <t>602670-33871-3</t>
  </si>
  <si>
    <t>E187-E325-E241-E019</t>
  </si>
  <si>
    <t>9-1/4" x 7-3/4" x 7-1/4"</t>
  </si>
  <si>
    <t>MEDIUM</t>
  </si>
  <si>
    <t>0425KX20</t>
  </si>
  <si>
    <t>8"w x 8"h x 4"g</t>
  </si>
  <si>
    <t>602670-33872-0</t>
  </si>
  <si>
    <t>E185-E323-E240-E018</t>
  </si>
  <si>
    <t>9-3/4" x 9-1/4" x 9-1/4"</t>
  </si>
  <si>
    <t xml:space="preserve"> </t>
  </si>
  <si>
    <t>3325KX20</t>
  </si>
  <si>
    <t>10"w x 10"h x 6"g</t>
  </si>
  <si>
    <t>602670-33873-7</t>
  </si>
  <si>
    <t>E186-E324-E243-E020</t>
  </si>
  <si>
    <t>11-3/4" x 9" x 11-1/4"</t>
  </si>
  <si>
    <t>EXTRA LARGE</t>
  </si>
  <si>
    <t>8125KX20</t>
  </si>
  <si>
    <t>12"w x 12"h x 6"g</t>
  </si>
  <si>
    <t>602670-33883-6</t>
  </si>
  <si>
    <t>13-3/4" x 8" x 13-1/4"</t>
  </si>
  <si>
    <t>9025KX20</t>
  </si>
  <si>
    <t>15"w x 15"h x 7"g</t>
  </si>
  <si>
    <t>602670-33884-3</t>
  </si>
  <si>
    <t>16-3/4" x 8" x 16-1/4"</t>
  </si>
  <si>
    <t>Square Art Paper 
Deluxe
Gift Bags</t>
  </si>
  <si>
    <t>3225AX20</t>
  </si>
  <si>
    <t>602670-33874-4</t>
  </si>
  <si>
    <t>E233-E430-E239-E427
w/2 treatments &amp; plastic wrap</t>
  </si>
  <si>
    <t>7-3/4" x 7-1/4" x 7-1/4"</t>
  </si>
  <si>
    <t>0425AX20</t>
  </si>
  <si>
    <t>602670-33875-1</t>
  </si>
  <si>
    <t>E231-E431-E237-E428
w/2 treatments &amp; plastic wrap</t>
  </si>
  <si>
    <t>9-3/4" x 6-3/4" x 9-1/4"</t>
  </si>
  <si>
    <t>3325AX20</t>
  </si>
  <si>
    <t>602670-33876-8</t>
  </si>
  <si>
    <t>E232-E432-E238-E429
w/2 treatments &amp; plastic wrap</t>
  </si>
  <si>
    <t>11-3/4" x 6-3/4" x 11-1/4"</t>
  </si>
  <si>
    <t>Square Shadow
Gift Bags</t>
  </si>
  <si>
    <t>32253X20</t>
  </si>
  <si>
    <t>602670-33932-1</t>
  </si>
  <si>
    <t>E041-E015-C365-C446</t>
  </si>
  <si>
    <t>12" x 7-3/4" x 7"</t>
  </si>
  <si>
    <t>04253X20</t>
  </si>
  <si>
    <t>602670-33933-8</t>
  </si>
  <si>
    <t>E042-E014-C364-C444</t>
  </si>
  <si>
    <t>11" x 9-3/4" x 9"</t>
  </si>
  <si>
    <t>33253X20</t>
  </si>
  <si>
    <t>602670-33934-5</t>
  </si>
  <si>
    <t>E043-E017-C363-C445</t>
  </si>
  <si>
    <t>11-3/4" x 11" x 11"</t>
  </si>
  <si>
    <t>Bottle 
Bags</t>
  </si>
  <si>
    <r>
      <rPr>
        <b/>
        <i/>
        <sz val="18"/>
        <color indexed="9"/>
        <rFont val="Verdana"/>
        <family val="2"/>
      </rPr>
      <t>KRAFT w/Hot Stamp</t>
    </r>
    <r>
      <rPr>
        <b/>
        <i/>
        <sz val="16"/>
        <color indexed="9"/>
        <rFont val="Verdana"/>
        <family val="2"/>
      </rPr>
      <t xml:space="preserve">
STAND UP HANDLE </t>
    </r>
  </si>
  <si>
    <t>83100X20</t>
  </si>
  <si>
    <t>5"w x 14"h x 4-1/2"g</t>
  </si>
  <si>
    <t>602670-33887-4</t>
  </si>
  <si>
    <t>E253-E038-E282-E096-E011-E273</t>
  </si>
  <si>
    <t>18-1/4" x 7-1/4" x 6-1/4"</t>
  </si>
  <si>
    <r>
      <rPr>
        <b/>
        <i/>
        <sz val="18"/>
        <color indexed="9"/>
        <rFont val="Verdana"/>
        <family val="2"/>
      </rPr>
      <t>ART PAPER w/Hot Stamp</t>
    </r>
    <r>
      <rPr>
        <b/>
        <i/>
        <sz val="16"/>
        <color indexed="9"/>
        <rFont val="Verdana"/>
        <family val="2"/>
      </rPr>
      <t xml:space="preserve">
STAND UP HANDLE </t>
    </r>
  </si>
  <si>
    <t>83300X20</t>
  </si>
  <si>
    <t>602670-33888-1</t>
  </si>
  <si>
    <t>E445-E316-E321-E117-E092-C469</t>
  </si>
  <si>
    <t>18-3/4" x 6-3/4" x 6-1/4"</t>
  </si>
  <si>
    <t>Gift Sacks</t>
  </si>
  <si>
    <t>Counter Display</t>
  </si>
  <si>
    <t>300 COUNT</t>
  </si>
  <si>
    <t>07000X20A</t>
  </si>
  <si>
    <t>5-1/8"w x 10"h x 3-1/4"g</t>
  </si>
  <si>
    <t>602670-33889-8</t>
  </si>
  <si>
    <t>953U-C478-C464-C329-C040-873Q</t>
  </si>
  <si>
    <t>Display Size:</t>
  </si>
  <si>
    <t>17-1/2" x 11" x 3-3/4"</t>
  </si>
  <si>
    <t>18-1/4" x 11-3/4" x 4-1/2"</t>
  </si>
  <si>
    <t>Handle Bags
Kraft
Multi Pack</t>
  </si>
  <si>
    <t>VALUE PACK - 10 Pack</t>
  </si>
  <si>
    <t>LB0012X20</t>
  </si>
  <si>
    <t>Bag Sizes &amp; Count:</t>
  </si>
  <si>
    <r>
      <t>4 Small</t>
    </r>
    <r>
      <rPr>
        <b/>
        <i/>
        <sz val="10"/>
        <color indexed="22"/>
        <rFont val="Verdana"/>
        <family val="2"/>
      </rPr>
      <t>…..………....</t>
    </r>
    <r>
      <rPr>
        <b/>
        <i/>
        <sz val="10"/>
        <rFont val="Verdana"/>
        <family val="2"/>
      </rPr>
      <t>4-1/2"w x 5-1/2"h x 2-5/8"g
3 Medium</t>
    </r>
    <r>
      <rPr>
        <b/>
        <i/>
        <sz val="10"/>
        <color indexed="22"/>
        <rFont val="Verdana"/>
        <family val="2"/>
      </rPr>
      <t>….……....</t>
    </r>
    <r>
      <rPr>
        <b/>
        <i/>
        <sz val="10"/>
        <rFont val="Verdana"/>
        <family val="2"/>
      </rPr>
      <t>6"w x 8"h x 3"g
2 Large</t>
    </r>
    <r>
      <rPr>
        <b/>
        <i/>
        <sz val="10"/>
        <color indexed="22"/>
        <rFont val="Verdana"/>
        <family val="2"/>
      </rPr>
      <t>…………...…</t>
    </r>
    <r>
      <rPr>
        <b/>
        <i/>
        <sz val="10"/>
        <rFont val="Verdana"/>
        <family val="2"/>
      </rPr>
      <t>9-1/2"w x 11-1/2"h x 3-7/8"g
1 Extra Large</t>
    </r>
    <r>
      <rPr>
        <b/>
        <i/>
        <sz val="10"/>
        <color indexed="22"/>
        <rFont val="Verdana"/>
        <family val="2"/>
      </rPr>
      <t>……</t>
    </r>
    <r>
      <rPr>
        <b/>
        <i/>
        <sz val="10"/>
        <rFont val="Verdana"/>
        <family val="2"/>
      </rPr>
      <t>11-1/2"w x 14-1/2"h x 4-1/2"g</t>
    </r>
  </si>
  <si>
    <t>602670-33894-2</t>
  </si>
  <si>
    <t>10 Bags per Banded Set; 4 Assorted Sizes; Assorted Designs</t>
  </si>
  <si>
    <t>19-1/4" x 12-1/4" x 12-3/4"</t>
  </si>
  <si>
    <t>Take Out Containers</t>
  </si>
  <si>
    <t>LARGE - 4 Pack</t>
  </si>
  <si>
    <t>HTS #4819.20.0040, Duty 0%</t>
  </si>
  <si>
    <t>70004X20</t>
  </si>
  <si>
    <t>Box Size:</t>
  </si>
  <si>
    <t>3-7/8" Tall x 2-5/8" Bottom Width x 3-1/4" Bottom Length x 
3-1/4" Top Width x 4" Top Length 
Acetate Container Size: 5" x 3-3/4" x 10-1/4"</t>
  </si>
  <si>
    <t>602670-34014-3</t>
  </si>
  <si>
    <t>Solid Sets of Each Design per Acetate Container w/Label 
E153-E171-E264-E296-E129-E354</t>
  </si>
  <si>
    <t>20-3/4" x 9-1/4" x 12-1/4"</t>
  </si>
  <si>
    <t>Food Trays</t>
  </si>
  <si>
    <t>HTS #4823.69.0040, Duty 0%</t>
  </si>
  <si>
    <t>21303X20</t>
  </si>
  <si>
    <t>6-11/16"L x 4-1/2"w (top) 
tapers to 4-7/8"L x 3-3/8"w (btm) x 2-3/4" (h)</t>
  </si>
  <si>
    <t>602670-33990-1</t>
  </si>
  <si>
    <t>8 Pieces Each Design: G008-E264-Red Metallic
w/Die Cut Enclosure Card, 2 Cello Bags 
&amp; 2 Pieces of Curly Ribbon Attached to Each Tray</t>
  </si>
  <si>
    <t>10-5/8" x 7-1/16" x 5-5/16"</t>
  </si>
  <si>
    <t>Folding Gift Boxes
White</t>
  </si>
  <si>
    <t>LINGERIE - 4 Pack - White</t>
  </si>
  <si>
    <t>12005DX</t>
  </si>
  <si>
    <t>10-7/8" x 7-7/8" x 1-1/4"</t>
  </si>
  <si>
    <t>602670-32643-7</t>
  </si>
  <si>
    <t>4 White Boxes Per Package Shrink Wrapped</t>
  </si>
  <si>
    <t xml:space="preserve">Display Size: </t>
  </si>
  <si>
    <t>8-1/4" x 10-3/4" x 11"</t>
  </si>
  <si>
    <t>11-1/2" x 9" x 11-3/4"</t>
  </si>
  <si>
    <t>SHIRT - 3 Pack - White</t>
  </si>
  <si>
    <t>13005DX</t>
  </si>
  <si>
    <t>14-1/4" x 9-7/16" x 1-7/8"</t>
  </si>
  <si>
    <t>602670-32644-4</t>
  </si>
  <si>
    <t>3 White Boxes Per Package Shrink Wrapped</t>
  </si>
  <si>
    <t>9-3/4" x 10-3/4" x 14-1/2"</t>
  </si>
  <si>
    <t>11-1/2" x 10-1/2" x 15-3/4"</t>
  </si>
  <si>
    <t>ROBE - 2 Pack - White</t>
  </si>
  <si>
    <t>14005DX</t>
  </si>
  <si>
    <t>17" x 11" x 2-1/2"</t>
  </si>
  <si>
    <t>602670-32645-1</t>
  </si>
  <si>
    <t>2 White Boxes Per Package Shrink Wrapped</t>
  </si>
  <si>
    <t>11-1/4" x 11-1/4" x 17-1/4"</t>
  </si>
  <si>
    <t>12" x 12" x 18"</t>
  </si>
  <si>
    <t>VALUE PACK - 10 Pack - White</t>
  </si>
  <si>
    <t>19005DX</t>
  </si>
  <si>
    <t>Box Sizes:</t>
  </si>
  <si>
    <t>4 Lingerie - 10-7/8" x 7-7/8" x 1-1/4"
4 Shirt - 14-1/4" x 9-7/16" x 1-7/8"
2 Robe - 17" x 11" x 2-1/2"</t>
  </si>
  <si>
    <t>602670-32646-8</t>
  </si>
  <si>
    <t>10 White Boxes Per Package Shrink Wrapped 
3 Assorted Sizes per Package</t>
  </si>
  <si>
    <t>11-1/4" x 13-1/4" x 17-1/4"</t>
  </si>
  <si>
    <t>14" x 12" x 18"</t>
  </si>
  <si>
    <t>Tins</t>
  </si>
  <si>
    <t>COOKIE</t>
  </si>
  <si>
    <t>HTS #7310.29.0050, Duty 0%</t>
  </si>
  <si>
    <t>80012X20</t>
  </si>
  <si>
    <t>Tin Size 1:
Tin Size 2:
Tin Size 3:
Tin Size 4:</t>
  </si>
  <si>
    <t>5-3/8"  x 2-3/8"
6-1/8" x 2-3/4"
7" x 3-1/8"
7-3/4" x 3-1/2"</t>
  </si>
  <si>
    <t>602670-34028-0
602670-34029-7
602670-34030-3
602670-34031-0</t>
  </si>
  <si>
    <t xml:space="preserve">2 Sets Each (A through F)
A) Sz 1 &amp; 4: E184, Sz 2: E187, Sz 3: E185
B)  Sz 1 &amp; 4: E050, Sz 2: E051, Sz 3: E426
C) Sz 1 &amp; 4: E231, Sz 2: E232, Sz 3: E233
D) Sz 1 &amp; 4: E428, Sz 2: E429, Sz 3: E427
E) Sz 1 &amp; 4: E388, Sz 2: E387, Sz 3: E389
F) Solid Set: E161
</t>
  </si>
  <si>
    <t>16-9/16 x 16-1/2 x 11-1/32</t>
  </si>
  <si>
    <t>602670-34032-7</t>
  </si>
  <si>
    <t>Tins
Embossed Canister</t>
  </si>
  <si>
    <t>EMBOSSED CANISTER</t>
  </si>
  <si>
    <t>8006EX20</t>
  </si>
  <si>
    <t>Tin Size 1:
Tin Size 2:</t>
  </si>
  <si>
    <t>5-3/8" diam x 6-3/4" h; 5-7/8" diam lid
6-5/8" diam x 8-3/8" h; 7-3/16" diam lid</t>
  </si>
  <si>
    <t>602670-34042-6
602670-34043-3</t>
  </si>
  <si>
    <t>A) Solid Set: G012 B) Sz 1: E188, Sz2: E189</t>
  </si>
  <si>
    <t>22-1/4 x 15 x 9-1/16</t>
  </si>
  <si>
    <t>602670-34044-0</t>
  </si>
  <si>
    <t>Tins
with Window</t>
  </si>
  <si>
    <r>
      <t>SQUARE w/</t>
    </r>
    <r>
      <rPr>
        <b/>
        <i/>
        <sz val="16"/>
        <color indexed="9"/>
        <rFont val="Verdana"/>
        <family val="2"/>
      </rPr>
      <t>WINDOW</t>
    </r>
  </si>
  <si>
    <t>8025WX20</t>
  </si>
  <si>
    <t>Tin Size 1:
Tin Size 2:
Tin Size 3:</t>
  </si>
  <si>
    <t>6" x 6" x 2-1/4"
7" x 7" x 2-1/2"
8" x 8" x 2-3/4"</t>
  </si>
  <si>
    <t>602670-34045-7
602670-34046-4
602670-34047-1</t>
  </si>
  <si>
    <t>A) Sz 1: E021, Sz 2: E019, Sz 3: E020
B) Sz 1: E066, Sz 2: E067, Sz 3: E065
C) Sz 1: E209, Sz 2: E208, Sz 3: E207</t>
  </si>
  <si>
    <t>18-1/8 x 17-1/8 x 8-7/8</t>
  </si>
  <si>
    <t>602670-34048-8</t>
  </si>
  <si>
    <r>
      <t>ROUND w/</t>
    </r>
    <r>
      <rPr>
        <b/>
        <i/>
        <sz val="16"/>
        <color indexed="9"/>
        <rFont val="Verdana"/>
        <family val="2"/>
      </rPr>
      <t>WINDOW</t>
    </r>
  </si>
  <si>
    <t>8023WX20</t>
  </si>
  <si>
    <t>6-9/16" x 6-9/16" x 2-1/4"
7-3/4" x 7-3/4" x 2-1/2"
8-3/4" x 8-3/4" x 2-3/4"</t>
  </si>
  <si>
    <t>602670-34024-2
602670-34025-9
602670-34026-6</t>
  </si>
  <si>
    <t>A) Sz 1: E234, Sz 2: E236, Sz 3: E235
B) Sz 1: E422, Sz 2: E419, Sz 3: E423
C) Sz 1: E241, Sz 2: E243, Sz 3: E240</t>
  </si>
  <si>
    <t>18-1/8" x 9-5/8" x 16-15/16"</t>
  </si>
  <si>
    <t>602670-34027-3</t>
  </si>
  <si>
    <t>Tin Trays</t>
  </si>
  <si>
    <t>ROUND TIN TRAYS</t>
  </si>
  <si>
    <t>HTS #7323.99.9080, Duty 3.4%</t>
  </si>
  <si>
    <t>80003X20</t>
  </si>
  <si>
    <t>Tin Size:</t>
  </si>
  <si>
    <t>12-1/4" x 5/8"</t>
  </si>
  <si>
    <t>602670-34049-5</t>
  </si>
  <si>
    <t>E388-E184-E161-E050-E232-E427</t>
  </si>
  <si>
    <t>13" x 13" x 6-11/16"</t>
  </si>
  <si>
    <t>Square 
Set Up Boxes</t>
  </si>
  <si>
    <t>ART PAPER PRINTED</t>
  </si>
  <si>
    <t>HTS #4819.50.4040, Duty 0%</t>
  </si>
  <si>
    <t>25000X20</t>
  </si>
  <si>
    <t>Box Size 1:
Box Size 2:
Box Size 3:
Box Size 4:
Box Size 5:
Box Size 6:</t>
  </si>
  <si>
    <t>3-1/16" x 3-1/16" x 3-3/16"
3-7/8" x 3-7/8" x 3-1/2"
4-5/8" x 4-5/8" x 3-7/8"
5-7/16" x 5-7/16" x 4-5/16"
6-1/4" x 6-1/4" x 4-11/16"
7" x 7" x 5-1/16"</t>
  </si>
  <si>
    <t>602670-33903-1
602670-33904-8
602670-33905-5
602670-33906-2
602670-33907-9
602670-33908-6</t>
  </si>
  <si>
    <t>A) Sz 1 &amp; 4: E220, Sz 2 &amp; 5: E218, Sz 3 &amp; 6: E222
B) Sz 1 &amp; 4: E027, Sz 2 &amp; 5: E026, Sz 3 &amp; 6: E028
C) Sz 1 &amp; 4: E303, Sz 2 &amp; 5: E304, Sz 3 &amp; 6: E305
D) Sz 1 &amp; 4: E058, Sz 2 &amp; 5: E060, Sz 3 &amp; 6: E059
E) Sz 1 &amp; 4: E207, Sz 2 &amp; 5: E209, Sz 3 &amp; 6: E208
F) Sz 1 &amp; 4: E384, Sz 2 &amp; 5: E386, Sz 3 &amp; 6: E385</t>
  </si>
  <si>
    <t>G) Sz 1 &amp; 4: E181, Sz 2 &amp; 5: E183, Sz 3 &amp; 6: E182
H) Sz 1 &amp; 4: E236, Sz 2 &amp; 5: E234, Sz 3 &amp; 6: E235
I) Sz 1 &amp; 4: E414, Sz 2 &amp; 5: E413, Sz 3 &amp; 6: E415
J) Sz 1 &amp; 4: E383, Sz 2 &amp; 5: E380, Sz 3 &amp; 6: E382
K) Sz 1 &amp; 4: E338, Sz 2 &amp; 5: E339, Sz 3 &amp; 6: E340
L) Sz 1 &amp; 4: E300, Sz 2 &amp; 5: E299, Sz 3 &amp; 6: E302</t>
  </si>
  <si>
    <t>21-7/8" x 14-9/16" x 10-13/16"</t>
  </si>
  <si>
    <t>602670-33909-3</t>
  </si>
  <si>
    <t>Specialty Square 
Set Up Boxes</t>
  </si>
  <si>
    <t>KRAFT w/HOT STAMP</t>
  </si>
  <si>
    <t>25100X20</t>
  </si>
  <si>
    <t>Box Size 1:
Box Size 2:
Box Size 3:</t>
  </si>
  <si>
    <t>6-1/16" x 6-1/16" x 4-1/16"
8" x 8" x 5"
10-1/16" x 10-1/16"x 5-15/16"</t>
  </si>
  <si>
    <t>602670-33961-1
602670-33962-8
602670-33963-5</t>
  </si>
  <si>
    <t>Themes:</t>
  </si>
  <si>
    <t>A) Sz 1: E187, Sz 2: E185, Sz 3: E186
B) Sz 1: E241, Sz 2: E240, Sz 3: E243
C) Sz 1: E325, Sz 2: E323, Sz 3: E324
D) Sz 1: E019, Sz 2: E018, Sz 3: E020</t>
  </si>
  <si>
    <t>20-11/16" x 12-13/16" x 20-11/16"</t>
  </si>
  <si>
    <t>602670-33964-2</t>
  </si>
  <si>
    <t>ART PAPER DELUXE</t>
  </si>
  <si>
    <t>25200X20</t>
  </si>
  <si>
    <t>6-1/16" x 6-1/16" x 4-1/16"
8" x 8" x 5"
10-1/16" x 10-1/16" x 5-15/16"</t>
  </si>
  <si>
    <t>602670-33968-0
602670-33969-7
602670-33970-3</t>
  </si>
  <si>
    <t>A) Sz 1: E233, Sz 2: E231, Sz 3: E232
B) Sz 1: E239, Sz 2: E237, Sz 3: D238
C) Sz 1: E430, Sz 2: E431, Sz 3: E432
D) Sz 1: E427, Sz 2: E428, Sz 3: E429</t>
  </si>
  <si>
    <t>602670-33971-0</t>
  </si>
  <si>
    <t>SHADOW BOXES</t>
  </si>
  <si>
    <t>25300X20</t>
  </si>
  <si>
    <t>602670-33972-7
602670-33973-4
602670-33974-1</t>
  </si>
  <si>
    <t>A) Sz 1: E041, Sz 2: E042, Sz 3: E043
B) Sz 1: E015, Sz 2: E014, Sz 3: E017
C) Sz 1: C364, Sz 2: C363, Sz 3: C365
D) Sz 1: C444, Sz 2: C445, Sz 3: C446</t>
  </si>
  <si>
    <t>602670-33975-8</t>
  </si>
  <si>
    <t>Rectangle 
Set Up Boxes</t>
  </si>
  <si>
    <t>21000X20</t>
  </si>
  <si>
    <t>10" x 6-5/8" x 4-3/8"
11" x 7-7/16" x 4-11/16"
11-15/16" x 8-3/16" x 5"
12-7/8" x 9" x 5-3/8"
13-15/16" x 9-13/16" x 5-11/16"
14-7/8" x 10-9/16" x 6"</t>
  </si>
  <si>
    <t>602670-33913-0
602670-33914-7
602670-33915-4
602670-33916-1
602670-33917-8
602670-33918-5</t>
  </si>
  <si>
    <t>A) Sz 1 &amp; 4: E051, Sz 2 &amp; 5: E426, Sz 3 &amp; 6: E050
B) Sz 1 &amp; 4: E246, Sz 2 &amp; 5: E245, Sz 3 &amp; 6: E244
C) Sz 1 &amp; 4: E127, Sz 2 &amp; 5: E128, Sz 3 &amp; 6: E130
D) Sz 1 &amp; 4: E190, Sz 2 &amp; 5: E189, Sz 3 &amp; 6: E188
E) Sz 1 &amp; 4: E159, Sz 2 &amp; 5: E161, Sz 3 &amp; 6: E160
F) Sz 1 &amp; 4: E410, Sz 2 &amp; 5: E411, Sz 3 &amp; 6: E412</t>
  </si>
  <si>
    <t>21-7/8" x 15-9/16" x 18-11/16"</t>
  </si>
  <si>
    <t>602670-33919-2</t>
  </si>
  <si>
    <t>Set of 10 Apparel 
Set Up Boxes</t>
  </si>
  <si>
    <t>SET OF 10
Printed &amp; Holographic</t>
  </si>
  <si>
    <t>21410X20</t>
  </si>
  <si>
    <t>Box Size 1:
Box Size 2:
Box Size 3:
Box Size 4:
Box Size 5:
Box Size 6:
Box Size 7:
Box Size 8:
Box Size 9:
Box Size 10:</t>
  </si>
  <si>
    <t>7-1/4" x 10-3/16" x 1-7/8"
7-7/8" x 11" x 2-1/8"
8-1/2" x 11-3/4" x 2-3/8"
9-1/16" x 12-9/16" x 2-5/8"
9-5/8" x 13-5/16" x 2-7/8"
10-1/4" x 14-1/8" x 3-1/16"
10-13/16" x 14-15/16" x 3-3/8"
11-3/8" x 15-3/4" x 3-1/2"
12" x 16-1/2" x 3-3/4"
12-9/16" x 17-3/8" x 4"</t>
  </si>
  <si>
    <t>602670-33920-8
602670-33921-5
602670-33922-2
602670-33923-9
602670-33924-6
602670-33925-3
602670-33926-0
602670-33927-7
602670-33928-4
602670-33929-1</t>
  </si>
  <si>
    <t>A) Juvenile: Sz 1: C294, Sz 2: E363, Sz 3: E150, Sz 4: E354, Sz 5: E079, Sz 6: E296, Sz 7: E340, Sz 8: E005, Sz 9: E387, Sz 10: E131
B) Contemporary: Sz 1: E008, Sz 2: E057, Sz 3: E050, Sz 4: E043, Sz 5: E232, Sz 6: E319, Sz 7: E428, Sz 8: E219, Sz 9: E011, Sz 10: E445
C) Kraft: Sz 1: E058, Sz 2: E160, Sz 3: E172, Sz 4: E446, Sz 5: E244, Sz 6: E088, Sz 7: E062, Sz 8: E379, Sz 9: E127, Sz 10: E323
D) Holographic: Red: Sz 1, 4, 6, 9, Silver: Sz 2 &amp; 7, Gold: Sz 3 &amp; 10, Green: Sz 5 &amp; 8</t>
  </si>
  <si>
    <t>17-15/16" x 13-3/16" x 16-15/16"</t>
  </si>
  <si>
    <t>602670-33930-7</t>
  </si>
  <si>
    <t>Square Boxes</t>
  </si>
  <si>
    <t>ART PAPER</t>
  </si>
  <si>
    <t>25042DX20</t>
  </si>
  <si>
    <t>3" x 3" x 3-1/4"</t>
  </si>
  <si>
    <t>602670-33984-0</t>
  </si>
  <si>
    <t xml:space="preserve">913Q-C291-E078-E056-E082-E154
E240-E342-E357-E062-E030-E097
</t>
  </si>
  <si>
    <t>12-5/8" x 9-11/16" x 10"</t>
  </si>
  <si>
    <t>13-3/16" x 10-1/16" x 11"</t>
  </si>
  <si>
    <t>Deluxe 
Square Boxes</t>
  </si>
  <si>
    <t>DELUXE</t>
  </si>
  <si>
    <t>25742DX20</t>
  </si>
  <si>
    <t>4-1/2" x 4-1/2" x 4"</t>
  </si>
  <si>
    <t>602670-34052-5</t>
  </si>
  <si>
    <t>E132-E057-E445</t>
  </si>
  <si>
    <t>14" x 9-1/2" x 12-1/4"</t>
  </si>
  <si>
    <t>14-3/4" x 10-1/4" x 13"</t>
  </si>
  <si>
    <t>Shadow
Square Boxes</t>
  </si>
  <si>
    <t>SHADOW</t>
  </si>
  <si>
    <t>25753DX20</t>
  </si>
  <si>
    <t>602670-34053-2</t>
  </si>
  <si>
    <t>E446-E185-E182</t>
  </si>
  <si>
    <t>Gift Card 
Boxes</t>
  </si>
  <si>
    <t>25075DX20</t>
  </si>
  <si>
    <t>3-1/2" x 4" x 1-1/8"</t>
  </si>
  <si>
    <t>602670-33986-4</t>
  </si>
  <si>
    <t>E186-E363-E132-E304-E382-E045
E389-C092-E026-E061-E065-E325</t>
  </si>
  <si>
    <t>11" x 10-7/16" x 8-1/8"</t>
  </si>
  <si>
    <t>12" x 11-5/8" x 9-1/16"</t>
  </si>
  <si>
    <t>Deluxe 
Gift Tags</t>
  </si>
  <si>
    <t>50 COUNT DELUXE GIFT TAGS</t>
  </si>
  <si>
    <t>HTS #4821.90.4000, Duty 0%</t>
  </si>
  <si>
    <t>18700DX20</t>
  </si>
  <si>
    <t>Package Size:</t>
  </si>
  <si>
    <t>11-7/16"w x 14-3/4"h (including 1" Header)</t>
  </si>
  <si>
    <t>602670-33997-0</t>
  </si>
  <si>
    <t>Assorted Designs per Package</t>
  </si>
  <si>
    <t>12" x 11-5/8" x 15-3/8"</t>
  </si>
  <si>
    <t>12-3/8" x 12" x 15-3/4"</t>
  </si>
  <si>
    <t>602670-33998-7</t>
  </si>
  <si>
    <t>Terms and Conditions</t>
  </si>
  <si>
    <t>Note: All Gift Bags, not in a Display, have Plastic Hang Tabs.</t>
  </si>
  <si>
    <t>Terms and Conditions of Sale:</t>
  </si>
  <si>
    <t>Payment Terms: Net 30 Days</t>
  </si>
  <si>
    <t>Freight Terms - Pre-Paid Domestic</t>
  </si>
  <si>
    <t>TOTAL ORDER: Full 40' Container</t>
  </si>
  <si>
    <t>Please allow 120 days for production of all orders</t>
  </si>
  <si>
    <t>Prices Guaranteed for 60 Days</t>
  </si>
  <si>
    <t>The Lindy Bowman Co.® 7180 Troy Hill Drive Suites J &amp; K Elkridge, Maryland 21075</t>
  </si>
  <si>
    <t>Phone (410) 379-0500 Fax (410) 379-6006 Email: LBowmanCo@TheLindyBowmanCo.com</t>
  </si>
  <si>
    <t>Description Lindy Bowman</t>
  </si>
  <si>
    <t>Description for MOQBuy/ Paper First</t>
  </si>
  <si>
    <t>Tariff</t>
  </si>
  <si>
    <t>Xmas 2020, July Delivery</t>
  </si>
  <si>
    <t>03000X20</t>
  </si>
  <si>
    <t>53000X20</t>
  </si>
  <si>
    <t>05000X20</t>
  </si>
  <si>
    <t>08000X20</t>
  </si>
  <si>
    <t>3225KX20</t>
  </si>
  <si>
    <t>0425KX20</t>
  </si>
  <si>
    <t>3325KX20</t>
  </si>
  <si>
    <t>8125KX20</t>
  </si>
  <si>
    <t>9025KX20</t>
  </si>
  <si>
    <t>NEW 2020</t>
  </si>
  <si>
    <t>Gift Bag</t>
  </si>
  <si>
    <t>602670-33866-9</t>
  </si>
  <si>
    <t>602670-33868-3</t>
  </si>
  <si>
    <t>602670-33869-0</t>
  </si>
  <si>
    <t>602670-33870-6</t>
  </si>
  <si>
    <t>Small Square Kraft w/Hot Stamp Gift Bag w/Plastic Hang Tab
Size: 6"w x 6"h x 4"g</t>
  </si>
  <si>
    <t>602670-33871-3</t>
  </si>
  <si>
    <t>Medium Square Kraft W/Hot Stamp Gift Bag w/Plastic Hang Tab
Size: 8"w x 8"h x 4"g</t>
  </si>
  <si>
    <t>Large Square Kraft W/Hot Stamp Gift Bag w/Plastic Hang Tab
Size: 10"w x 10"h x 6"g</t>
  </si>
  <si>
    <t>602670-33872-0</t>
  </si>
  <si>
    <t>602670-33873-7</t>
  </si>
  <si>
    <t>602670-33883-6</t>
  </si>
  <si>
    <t>602670-33884-3</t>
  </si>
  <si>
    <t>Extra Large Square Kraft W/Hot Stamp Gift Bag w/Plastic Hang Tab
Size: 12"w x 12"h x 6"g</t>
  </si>
  <si>
    <t>Jumbo Square Kraft W/Hot Stamp Gift Bag w/Plastic Hang Tab
Size: 15"w x 15"h x 7"g</t>
  </si>
  <si>
    <t>3225AX20</t>
  </si>
  <si>
    <t>0425AX20</t>
  </si>
  <si>
    <t>3325AX20</t>
  </si>
  <si>
    <t>32253X20</t>
  </si>
  <si>
    <t>04253X20</t>
  </si>
  <si>
    <t>33253X20</t>
  </si>
  <si>
    <t>602670-33874-4</t>
  </si>
  <si>
    <t>602670-33875-1</t>
  </si>
  <si>
    <t>602670-33876-8</t>
  </si>
  <si>
    <t>602670-33932-1</t>
  </si>
  <si>
    <t>602670-33933-8</t>
  </si>
  <si>
    <t>602670-33934-5</t>
  </si>
  <si>
    <t>Small Square Art Paper Deluxe Gift Bag w/Plastic Hang Tab
Size: 6"w x 6"h x 4"g</t>
  </si>
  <si>
    <t>Medium Square Art Paper Deluxe Gift Bag w/Plastic Hang Tab
Size: 8"w x 8"h x 4"g</t>
  </si>
  <si>
    <t>Large Square Art Paper Deluxe Gift Bag w/Plastic Hang Tab
Size: 10"w x 10"h x 6"g</t>
  </si>
  <si>
    <t>83100X20</t>
  </si>
  <si>
    <t>83300X20</t>
  </si>
  <si>
    <t>07000X20A</t>
  </si>
  <si>
    <t>LB0012X20</t>
  </si>
  <si>
    <t>Kraft Stand Up Handle Bottle Bag w/Hot Stamp
Size: 5"w x 14"h x 4-1/2"g</t>
  </si>
  <si>
    <t>602670-33887-4</t>
  </si>
  <si>
    <t>602670-33888-1</t>
  </si>
  <si>
    <t>602670-33889-8</t>
  </si>
  <si>
    <t>602670-33894-2</t>
  </si>
  <si>
    <t>Gift Sacks 300 Count in Printed Counter Display
Size: 5-1/8"w x 10"h x 3-1/4"g</t>
  </si>
  <si>
    <t>NEW Small Square Shadow Gift Bag w/Plastic Hang Tab
Size: 6"w x 6"h x 4"g</t>
  </si>
  <si>
    <t>NEW Medium Square Shadow Gift Bag w/Plastic Hang Tab
Size: 8"w x 8"h x 4"g</t>
  </si>
  <si>
    <t>NEW Large Square Shadow Gift Bag w/Plastic Hang Tab
Size: 10"w x 10"h x 6"g</t>
  </si>
  <si>
    <t>NEW Large Vertical Art Paper Bag w/Plastic Hang Tab
Size: 10-1/4"w x 12-1/2"h x 4-5/8"g</t>
  </si>
  <si>
    <t>NEW Large Wide Gusset Art Paper Bag w/Plastic Hang Tab
Size: 12-1/4"w x 15"h x 7"g</t>
  </si>
  <si>
    <t>NEW Jumbo Vertical Art Paper Bag w/Plastic Hang Tab
Size: 16"w x 19-5/8"h x 7"g</t>
  </si>
  <si>
    <t>NEW Super Jumbo Art Paper Bag w/Plastic Hang Tab
Size: 18"w  x 25"h x 7"g</t>
  </si>
  <si>
    <t xml:space="preserve">Kraft Multi-Pack Handle Bags Value Pack - 10 Pack 
</t>
  </si>
  <si>
    <t xml:space="preserve">Kraft Multi-Pack Handle Bags Value Pack - 10 Pack </t>
  </si>
  <si>
    <t>Kraft Multi-Pack Handle Bags Value Pack - 10 Pack 
Size: 3 Small                     4-1/2"w x 5-1/2"h x 2-5/8"g 
           4 Medium                6"w x 8"h x 3"g 
           2 Large                    9-1/2"w x 11-1/2"h x 3-7/8"g 
           1 Extra Large          11-1/2"w x 14-1/2"h x 4-1/2"g 
Banded Set</t>
  </si>
  <si>
    <t>Kraft Multi-Pack Handle Bags Value Pack - 10 Pack 
Size: 4 Small                     4-1/2"w x 5-1/2"h x 2-5/8"g 
        3 Medium                  6"w x 8"h x 3"g 
        2 Large                     9-1/2"w x 11-1/2"h x 3-7/8"g 
        1 Extra Large            11-1/2"w x 14-1/2"h x 4-1/2"g 
Banded Set</t>
  </si>
  <si>
    <t>70004X20</t>
  </si>
  <si>
    <t>21303X20</t>
  </si>
  <si>
    <t>HTS#4823.69.0040</t>
  </si>
  <si>
    <t>Food Service</t>
  </si>
  <si>
    <t>Gift Box</t>
  </si>
  <si>
    <t>602670-34014-3</t>
  </si>
  <si>
    <t>602670-33990-1</t>
  </si>
  <si>
    <t xml:space="preserve">5 Count Large TOC in Acetate Container
</t>
  </si>
  <si>
    <t>4 Count Large TOC in Acetate Container</t>
  </si>
  <si>
    <t>5 Count Large TOC in Acetate Container
Size: 3-7/8" Tall x 2-5/8" Btm W x 3-1/4" Btm L  x 3-1/4" Top W x 4" Top L
Acetate Container Size: 5"L x 3-3/4"W x 10-1/4"H</t>
  </si>
  <si>
    <t>4 Count Large TOC in Acetate Container
Size: 3-7/8" Tall x 2-5/8" Bottom Width x 3-1/4" Bottom Length x 3-1/4" Top Width x 4" Top Length
Acetate Container Size: 5"L x 3-3/4"W x 10-1/4"H</t>
  </si>
  <si>
    <t>Small Food Tray
Size: 6-11/16"L x 4-1/2'w (top) tapers to 4-7/8"L x 3-3/8"w (btm) x 2-3/4"(h)</t>
  </si>
  <si>
    <t xml:space="preserve">White Value Pack - 10 Pack Folding Gift Boxes in Counter Display
Size: 4 Lingerie          10-7/8" x 7-7/8" x 1-1/4" 
        4 Shirt                 14-1/4" x 9-7/16" x 1-7/8"
        2 Robe                17" x 11" x 2-1/2" </t>
  </si>
  <si>
    <t>80012X20</t>
  </si>
  <si>
    <t>8006EX20</t>
  </si>
  <si>
    <t>8025WX20</t>
  </si>
  <si>
    <t>8023WX20</t>
  </si>
  <si>
    <t>80003X20</t>
  </si>
  <si>
    <t>25000X20</t>
  </si>
  <si>
    <t>HTS#7310.29.0050</t>
  </si>
  <si>
    <t>HTS#7323.99.9080</t>
  </si>
  <si>
    <t>Master UPC: 602670-34032-7
602670-34028-0
602670-34029-7
602670-34030-3
602670-34031-0</t>
  </si>
  <si>
    <t>Master UPC: 602670-34044-0
602670-34042-6
602670-34043-3</t>
  </si>
  <si>
    <t>Master UPC: 602670-34048-8
602670-34045-7
602670-34046-4
602670-34047-1</t>
  </si>
  <si>
    <t>Master UPC: 602670-34027-3
602670-34024-2
602670-34025-9
602670-34026-6</t>
  </si>
  <si>
    <t>602670-34049-5</t>
  </si>
  <si>
    <t>Master UPC: 602670-33909-3
602670-33903-1
602670-33904-8
602670-33905-5
602670-33906-2
602670-33907-9
602670-33908-6</t>
  </si>
  <si>
    <t>25100X20</t>
  </si>
  <si>
    <t>25200X20</t>
  </si>
  <si>
    <t>25300X20</t>
  </si>
  <si>
    <t>Square Set Up Boxes - Deluxe Art Paper - Set of 3</t>
  </si>
  <si>
    <t>Master UPC: 602670-33964-2
602670-33961-1
602670-33962-8
602670-33963-5</t>
  </si>
  <si>
    <t>Master UPC: 602670-33971-0
602670-33968-0
602670-33969-7
602670-33970-3</t>
  </si>
  <si>
    <t>Master UPC: 602670-33975-8
602670-33972-7
602670-33973-4
602670-33974-1</t>
  </si>
  <si>
    <t>NEW Square Set Up Boxes - Shadow - Set of 3</t>
  </si>
  <si>
    <t>21000X20</t>
  </si>
  <si>
    <t>21410X20</t>
  </si>
  <si>
    <t>25042DX20</t>
  </si>
  <si>
    <t>Master UPC: 602670-33919-2
602670-33913-0
602670-33914-7
602670-33915-4
602670-33916-1
602670-33917-8
602670-33918-5</t>
  </si>
  <si>
    <t>Apparel Set Up Boxes - Printed &amp; Holographic - Set of 10
Size 1: 7-1/4" x 10-3/16" x 1-7/8" 
Size 2: 7-7/8" x 11" x 2-1/8"
Size 3: 8-1/2" x 11-3/4" x 2-3/8"
Size 4: 9-1/16" x 12-9/16" x 2-5/8"
Size 5: 9-5/8" x 13-5/16" x 2-7/8"
Size 6: 10-1/4" x 14-1/8" x 3-1/16"
Size 7: 10-13/16" x 14-15/16" x 3-3/8"
Size 8: 11-3/8" x 15-3/4" x 3-1/2" 
Size 9: 12" x 16-1/2" x 3-3/4"
Size 10: 12-9/16" x 17-3/8" x 4"</t>
  </si>
  <si>
    <t>Master UPC: 602670-33930-7
602670-33920-8
602670-33921-5
602670-33922-2
602670-33923-9
602670-33924-6
602670-33925-3
602670-33926-0
602670-33927-7
602670-33928-4
602670-33929-1</t>
  </si>
  <si>
    <t>602670-33984-0</t>
  </si>
  <si>
    <t>25742DX20</t>
  </si>
  <si>
    <t>25753DX20</t>
  </si>
  <si>
    <t>25075DX20</t>
  </si>
  <si>
    <t>18700DX20</t>
  </si>
  <si>
    <t>HTS#4821.90.4000</t>
  </si>
  <si>
    <t>Gift Tag</t>
  </si>
  <si>
    <t>50 Count Gift Tags in Counter Display
Size: 11-7/16"w x 14-3/4"h (including 1" Header)</t>
  </si>
  <si>
    <t>Master UPC: 602670-33998-7
602670-33997-0</t>
  </si>
  <si>
    <t>Square Boxes - Deluxe Printed Art Paper in Counter Display
Size: 4-1/2" x 4-1/2" x 4"</t>
  </si>
  <si>
    <t>602670-34052-5</t>
  </si>
  <si>
    <t>602670-34053-2</t>
  </si>
  <si>
    <t>602670-33986-4</t>
  </si>
  <si>
    <t>NEW Square Boxes - Shadow Printed Art Paper in Counter Display
Size: 4-1/2" x 4-1/2" x 4"</t>
  </si>
  <si>
    <t>Jarkata</t>
  </si>
  <si>
    <t>Gift Card Boxes - Printed Art Paper Shrink-wrapped in Counter Display
Size: 3-1/2" x 4" x 1-1/8"</t>
  </si>
  <si>
    <t xml:space="preserve">
Square Set Up Boxes - Shadow - Set of 3
Size 1: 6-1/16" x 6-1/16" Square x 4-1/16" High 
Size 2: 8" x 8" Square x 5" High
Size 3: 10-1/16" x 10-1/16" Square x 5-15/16" High</t>
  </si>
  <si>
    <t>Large Wide Gusset Art Paper Bag w/Plastic Hang Tab
Size: 12-1/4"w x 15"h x 7"g</t>
  </si>
  <si>
    <t>Super Jumbo Art Paper Bag w/Plastic Hang Tab
Size: 18"w  x 25"h x 7"g</t>
  </si>
  <si>
    <t>Small Square Shadow Gift Bag w/Plastic Hang Tab
Size: 6"w x 6"h x 4"g</t>
  </si>
  <si>
    <t>Medium Square Shadow Gift Bag w/Plastic Hang Tab
Size: 8"w x 8"h x 4"g</t>
  </si>
  <si>
    <t>Large Square Shadow Gift Bag w/Plastic Hang Tab
Size: 10"w x 10"h x 6"g</t>
  </si>
  <si>
    <t>Square Boxes - Shadow Printed Art Paper in Counter Display
Size: 4-1/2" x 4-1/2" x 4"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</si>
</sst>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0.000_ "/>
    <numFmt numFmtId="183" formatCode="0.0%"/>
    <numFmt numFmtId="184" formatCode="&quot;$&quot;0.00\ "/>
    <numFmt numFmtId="185" formatCode="0.000"/>
    <numFmt numFmtId="186" formatCode="&quot;$&quot;#,##0.00"/>
    <numFmt numFmtId="187" formatCode="_(&quot;$&quot;* #,##0.000_);_(&quot;$&quot;* \(#,##0.000\);_(&quot;$&quot;* &quot;-&quot;???_);_(@_)"/>
    <numFmt numFmtId="188" formatCode="_(&quot;$&quot;* #,##0.0000_);_(&quot;$&quot;* \(#,##0.0000\);_(&quot;$&quot;* &quot;-&quot;????_);_(@_)"/>
    <numFmt numFmtId="189" formatCode="0.0"/>
    <numFmt numFmtId="190" formatCode="_(* #,##0.000_);_(* \(#,##0.000\);_(* &quot;-&quot;??_);_(@_)"/>
    <numFmt numFmtId="191" formatCode="_(&quot;$&quot;* #,##0.000_);_(&quot;$&quot;* \(#,##0.00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&quot; Set of 3 Sizes - 12  Per &quot;;\(#,##0&quot; Packages&quot;"/>
    <numFmt numFmtId="197" formatCode="#,###.00"/>
    <numFmt numFmtId="198" formatCode="#,##0&quot;#&quot;;\(#,##0&quot;#&quot;"/>
    <numFmt numFmtId="199" formatCode="&quot;$&quot;#,###.00"/>
    <numFmt numFmtId="200" formatCode="#,##0&quot; Pieces&quot;;\(#,##0&quot; Pieces&quot;"/>
    <numFmt numFmtId="201" formatCode="#,##0&quot; Pieces / 1 Display&quot;;\(#,##0&quot; Pieces / 1 Display&quot;"/>
    <numFmt numFmtId="202" formatCode="#,##0&quot; Sets&quot;;\(#,##0&quot; Sets&quot;"/>
    <numFmt numFmtId="203" formatCode="#,##0&quot; Packages of 4 Containers&quot;;\(#,##0&quot; Units / 1 Spinner Rack&quot;"/>
    <numFmt numFmtId="204" formatCode="#,##0&quot; Packages / 1 Display &quot;;\(#,##0&quot; Packages&quot;"/>
    <numFmt numFmtId="205" formatCode="#,##0&quot; Sets of 4 Nested Sizes &quot;;\(#,##0&quot; Sets&quot;"/>
    <numFmt numFmtId="206" formatCode="#,##0&quot; Sets of 2 Nested Sizes &quot;;\(#,##0&quot; Sets&quot;"/>
    <numFmt numFmtId="207" formatCode="#,##0&quot; Sets of 3 Nested Sizes &quot;;\(#,##0&quot; Sets&quot;"/>
    <numFmt numFmtId="208" formatCode="#,##0&quot; Sets of 6 Nested Sizes &quot;;\(#,##0&quot; Packages&quot;"/>
    <numFmt numFmtId="209" formatCode="#,##0&quot; Sets of 3 Nested Sizes &quot;;\(#,##0&quot; Packages&quot;"/>
    <numFmt numFmtId="210" formatCode="#,##0&quot; Sets of 10 Nested Sizes &quot;;\(#,##0&quot; Packages&quot;"/>
    <numFmt numFmtId="211" formatCode="#,##0&quot; Packages / 1 Display&quot;;\(#,##0&quot; Packages / 1 Display&quot;"/>
    <numFmt numFmtId="212" formatCode="0.0000"/>
  </numFmts>
  <fonts count="97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細明體"/>
      <family val="3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u val="single"/>
      <sz val="26"/>
      <name val="Garamond"/>
      <family val="1"/>
    </font>
    <font>
      <b/>
      <i/>
      <sz val="18"/>
      <color indexed="9"/>
      <name val="Verdana"/>
      <family val="2"/>
    </font>
    <font>
      <sz val="12"/>
      <color indexed="8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i/>
      <sz val="18"/>
      <color indexed="9"/>
      <name val="Garamond"/>
      <family val="1"/>
    </font>
    <font>
      <b/>
      <sz val="12"/>
      <color indexed="9"/>
      <name val="Verdana"/>
      <family val="2"/>
    </font>
    <font>
      <b/>
      <sz val="12"/>
      <color indexed="9"/>
      <name val="Garamond"/>
      <family val="1"/>
    </font>
    <font>
      <sz val="12"/>
      <name val="Verdana"/>
      <family val="2"/>
    </font>
    <font>
      <b/>
      <i/>
      <sz val="12"/>
      <name val="Verdana"/>
      <family val="2"/>
    </font>
    <font>
      <b/>
      <i/>
      <u val="single"/>
      <sz val="12"/>
      <name val="Garamond"/>
      <family val="1"/>
    </font>
    <font>
      <i/>
      <sz val="10"/>
      <name val="Verdana"/>
      <family val="2"/>
    </font>
    <font>
      <sz val="12"/>
      <name val="Arial"/>
      <family val="2"/>
    </font>
    <font>
      <b/>
      <i/>
      <sz val="18"/>
      <name val="Verdana"/>
      <family val="2"/>
    </font>
    <font>
      <b/>
      <i/>
      <sz val="16"/>
      <color indexed="9"/>
      <name val="Verdana"/>
      <family val="2"/>
    </font>
    <font>
      <b/>
      <i/>
      <sz val="10"/>
      <color indexed="22"/>
      <name val="Verdana"/>
      <family val="2"/>
    </font>
    <font>
      <b/>
      <i/>
      <u val="single"/>
      <sz val="18"/>
      <name val="Garamond"/>
      <family val="1"/>
    </font>
    <font>
      <b/>
      <i/>
      <u val="single"/>
      <sz val="18"/>
      <color indexed="10"/>
      <name val="Garamond"/>
      <family val="1"/>
    </font>
    <font>
      <sz val="18"/>
      <color indexed="8"/>
      <name val="Verdana"/>
      <family val="2"/>
    </font>
    <font>
      <b/>
      <i/>
      <sz val="12"/>
      <color indexed="9"/>
      <name val="Garamond"/>
      <family val="1"/>
    </font>
    <font>
      <b/>
      <i/>
      <sz val="18"/>
      <color indexed="8"/>
      <name val="Verdana"/>
      <family val="2"/>
    </font>
    <font>
      <b/>
      <i/>
      <u val="single"/>
      <sz val="18"/>
      <color indexed="58"/>
      <name val="Garamond"/>
      <family val="1"/>
    </font>
    <font>
      <b/>
      <i/>
      <sz val="9.5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b/>
      <i/>
      <sz val="9.5"/>
      <name val="Verdana"/>
      <family val="2"/>
    </font>
    <font>
      <b/>
      <sz val="12"/>
      <color indexed="8"/>
      <name val="Verdana"/>
      <family val="2"/>
    </font>
    <font>
      <b/>
      <i/>
      <sz val="16"/>
      <name val="Verdana"/>
      <family val="2"/>
    </font>
    <font>
      <b/>
      <i/>
      <u val="single"/>
      <sz val="12"/>
      <name val="Verdana"/>
      <family val="2"/>
    </font>
    <font>
      <b/>
      <i/>
      <sz val="12"/>
      <color indexed="10"/>
      <name val="Verdana"/>
      <family val="2"/>
    </font>
    <font>
      <sz val="11"/>
      <color indexed="9"/>
      <name val="Calibri"/>
      <family val="1"/>
    </font>
    <font>
      <sz val="11"/>
      <color indexed="14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u val="single"/>
      <sz val="10"/>
      <color indexed="25"/>
      <name val="Arial"/>
      <family val="2"/>
    </font>
    <font>
      <sz val="11"/>
      <color indexed="17"/>
      <name val="Calibri"/>
      <family val="1"/>
    </font>
    <font>
      <b/>
      <sz val="15"/>
      <color indexed="54"/>
      <name val="Calibri"/>
      <family val="1"/>
    </font>
    <font>
      <b/>
      <sz val="13"/>
      <color indexed="54"/>
      <name val="Calibri"/>
      <family val="1"/>
    </font>
    <font>
      <b/>
      <sz val="11"/>
      <color indexed="54"/>
      <name val="Calibri"/>
      <family val="1"/>
    </font>
    <font>
      <u val="single"/>
      <sz val="10"/>
      <color indexed="30"/>
      <name val="Arial"/>
      <family val="2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sz val="18"/>
      <color indexed="54"/>
      <name val="Calibri Light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8"/>
      <color indexed="10"/>
      <name val="Arial"/>
      <family val="2"/>
    </font>
    <font>
      <b/>
      <i/>
      <sz val="8"/>
      <color indexed="8"/>
      <name val="Verdana"/>
      <family val="2"/>
    </font>
    <font>
      <sz val="18"/>
      <color indexed="9"/>
      <name val="Arial"/>
      <family val="2"/>
    </font>
    <font>
      <sz val="18"/>
      <color indexed="9"/>
      <name val="Verdana"/>
      <family val="2"/>
    </font>
    <font>
      <i/>
      <sz val="18"/>
      <color indexed="9"/>
      <name val="Verdana"/>
      <family val="2"/>
    </font>
    <font>
      <b/>
      <i/>
      <sz val="12"/>
      <color indexed="23"/>
      <name val="Verdana"/>
      <family val="2"/>
    </font>
    <font>
      <sz val="10"/>
      <color indexed="23"/>
      <name val="Arial"/>
      <family val="2"/>
    </font>
    <font>
      <b/>
      <i/>
      <sz val="16"/>
      <color indexed="8"/>
      <name val="Verdana"/>
      <family val="2"/>
    </font>
    <font>
      <b/>
      <sz val="11"/>
      <color indexed="10"/>
      <name val="Calibri"/>
      <family val="0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u val="single"/>
      <sz val="10"/>
      <color theme="11"/>
      <name val="Arial"/>
      <family val="2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0"/>
      <color theme="10"/>
      <name val="Arial"/>
      <family val="2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sz val="18"/>
      <color theme="3"/>
      <name val="Calibri Light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8"/>
      <color rgb="FFC00000"/>
      <name val="Arial"/>
      <family val="2"/>
    </font>
    <font>
      <b/>
      <i/>
      <sz val="18"/>
      <color theme="0"/>
      <name val="Verdana"/>
      <family val="2"/>
    </font>
    <font>
      <b/>
      <i/>
      <sz val="8"/>
      <color theme="1"/>
      <name val="Verdana"/>
      <family val="2"/>
    </font>
    <font>
      <sz val="18"/>
      <color theme="0"/>
      <name val="Arial"/>
      <family val="2"/>
    </font>
    <font>
      <sz val="18"/>
      <color theme="0"/>
      <name val="Verdana"/>
      <family val="2"/>
    </font>
    <font>
      <i/>
      <sz val="18"/>
      <color theme="0"/>
      <name val="Verdana"/>
      <family val="2"/>
    </font>
    <font>
      <b/>
      <i/>
      <sz val="18"/>
      <color rgb="FFFFFFFF"/>
      <name val="Verdana"/>
      <family val="2"/>
    </font>
    <font>
      <b/>
      <i/>
      <sz val="16"/>
      <color theme="1"/>
      <name val="Verdana"/>
      <family val="2"/>
    </font>
    <font>
      <b/>
      <i/>
      <sz val="12"/>
      <color theme="1" tint="0.49998000264167786"/>
      <name val="Verdana"/>
      <family val="2"/>
    </font>
    <font>
      <sz val="10"/>
      <color theme="1" tint="0.49998000264167786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4" fontId="2" fillId="33" borderId="10" xfId="45" applyFont="1" applyFill="1" applyBorder="1" applyAlignment="1">
      <alignment horizontal="center" wrapText="1"/>
    </xf>
    <xf numFmtId="182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83" fontId="2" fillId="33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4" fontId="3" fillId="0" borderId="10" xfId="45" applyFont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4" fontId="3" fillId="0" borderId="0" xfId="45" applyFont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44" fontId="3" fillId="0" borderId="0" xfId="45" applyFont="1" applyAlignment="1">
      <alignment vertical="center"/>
    </xf>
    <xf numFmtId="186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4" fontId="3" fillId="0" borderId="10" xfId="45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86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90" fontId="3" fillId="0" borderId="10" xfId="42" applyNumberFormat="1" applyFont="1" applyBorder="1" applyAlignment="1">
      <alignment horizontal="center" vertical="center"/>
    </xf>
    <xf numFmtId="44" fontId="3" fillId="0" borderId="10" xfId="45" applyFont="1" applyFill="1" applyBorder="1" applyAlignment="1">
      <alignment horizontal="center" vertical="center"/>
    </xf>
    <xf numFmtId="191" fontId="3" fillId="0" borderId="10" xfId="45" applyNumberFormat="1" applyFont="1" applyFill="1" applyBorder="1" applyAlignment="1">
      <alignment horizontal="center" vertical="center"/>
    </xf>
    <xf numFmtId="9" fontId="3" fillId="0" borderId="10" xfId="61" applyFont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left" wrapText="1"/>
    </xf>
    <xf numFmtId="49" fontId="87" fillId="0" borderId="10" xfId="0" applyNumberFormat="1" applyFont="1" applyBorder="1" applyAlignment="1">
      <alignment horizontal="left" vertical="center"/>
    </xf>
    <xf numFmtId="49" fontId="87" fillId="0" borderId="10" xfId="0" applyNumberFormat="1" applyFont="1" applyBorder="1" applyAlignment="1">
      <alignment horizontal="left" vertical="center" wrapText="1"/>
    </xf>
    <xf numFmtId="49" fontId="87" fillId="0" borderId="10" xfId="0" applyNumberFormat="1" applyFont="1" applyFill="1" applyBorder="1" applyAlignment="1">
      <alignment horizontal="center" vertical="center"/>
    </xf>
    <xf numFmtId="44" fontId="87" fillId="0" borderId="10" xfId="45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190" fontId="87" fillId="0" borderId="10" xfId="42" applyNumberFormat="1" applyFont="1" applyBorder="1" applyAlignment="1">
      <alignment horizontal="center" vertical="center"/>
    </xf>
    <xf numFmtId="1" fontId="87" fillId="0" borderId="10" xfId="0" applyNumberFormat="1" applyFont="1" applyFill="1" applyBorder="1" applyAlignment="1">
      <alignment horizontal="center" vertical="center"/>
    </xf>
    <xf numFmtId="183" fontId="87" fillId="0" borderId="10" xfId="0" applyNumberFormat="1" applyFont="1" applyFill="1" applyBorder="1" applyAlignment="1">
      <alignment horizontal="center" vertical="center"/>
    </xf>
    <xf numFmtId="44" fontId="87" fillId="0" borderId="10" xfId="45" applyFont="1" applyFill="1" applyBorder="1" applyAlignment="1">
      <alignment horizontal="center" vertical="center"/>
    </xf>
    <xf numFmtId="191" fontId="87" fillId="0" borderId="10" xfId="45" applyNumberFormat="1" applyFont="1" applyFill="1" applyBorder="1" applyAlignment="1">
      <alignment horizontal="center" vertical="center"/>
    </xf>
    <xf numFmtId="44" fontId="87" fillId="0" borderId="10" xfId="45" applyFont="1" applyBorder="1" applyAlignment="1">
      <alignment horizontal="left" vertical="center"/>
    </xf>
    <xf numFmtId="186" fontId="87" fillId="0" borderId="10" xfId="0" applyNumberFormat="1" applyFont="1" applyBorder="1" applyAlignment="1">
      <alignment horizontal="left" vertical="center"/>
    </xf>
    <xf numFmtId="9" fontId="87" fillId="0" borderId="10" xfId="61" applyFont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10" xfId="0" applyFont="1" applyBorder="1" applyAlignment="1">
      <alignment vertical="center"/>
    </xf>
    <xf numFmtId="0" fontId="87" fillId="0" borderId="10" xfId="0" applyFont="1" applyBorder="1" applyAlignment="1">
      <alignment horizontal="left" vertical="center"/>
    </xf>
    <xf numFmtId="0" fontId="87" fillId="0" borderId="0" xfId="0" applyFont="1" applyAlignment="1">
      <alignment vertical="center"/>
    </xf>
    <xf numFmtId="0" fontId="87" fillId="0" borderId="10" xfId="0" applyNumberFormat="1" applyFont="1" applyFill="1" applyBorder="1" applyAlignment="1">
      <alignment horizontal="left" vertical="center"/>
    </xf>
    <xf numFmtId="184" fontId="87" fillId="0" borderId="10" xfId="0" applyNumberFormat="1" applyFont="1" applyBorder="1" applyAlignment="1">
      <alignment horizontal="center" vertical="center"/>
    </xf>
    <xf numFmtId="0" fontId="87" fillId="0" borderId="10" xfId="0" applyFont="1" applyFill="1" applyBorder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3" fillId="0" borderId="11" xfId="58" applyFont="1" applyBorder="1" applyAlignment="1">
      <alignment vertical="center"/>
      <protection/>
    </xf>
    <xf numFmtId="0" fontId="3" fillId="0" borderId="10" xfId="58" applyNumberFormat="1" applyFont="1" applyFill="1" applyBorder="1" applyAlignment="1">
      <alignment horizontal="left" vertical="center"/>
      <protection/>
    </xf>
    <xf numFmtId="49" fontId="3" fillId="0" borderId="10" xfId="58" applyNumberFormat="1" applyFont="1" applyFill="1" applyBorder="1" applyAlignment="1">
      <alignment horizontal="center" vertical="center"/>
      <protection/>
    </xf>
    <xf numFmtId="185" fontId="3" fillId="0" borderId="10" xfId="58" applyNumberFormat="1" applyFont="1" applyFill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1" fontId="3" fillId="0" borderId="10" xfId="58" applyNumberFormat="1" applyFont="1" applyFill="1" applyBorder="1" applyAlignment="1">
      <alignment horizontal="center" vertical="center"/>
      <protection/>
    </xf>
    <xf numFmtId="183" fontId="3" fillId="0" borderId="10" xfId="58" applyNumberFormat="1" applyFont="1" applyFill="1" applyBorder="1" applyAlignment="1">
      <alignment horizontal="center" vertical="center"/>
      <protection/>
    </xf>
    <xf numFmtId="44" fontId="3" fillId="0" borderId="10" xfId="45" applyFont="1" applyBorder="1" applyAlignment="1">
      <alignment vertical="center"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58" applyFont="1" applyBorder="1" applyAlignment="1">
      <alignment vertical="center"/>
      <protection/>
    </xf>
    <xf numFmtId="0" fontId="3" fillId="0" borderId="0" xfId="58" applyFont="1" applyAlignment="1">
      <alignment vertical="center"/>
      <protection/>
    </xf>
    <xf numFmtId="185" fontId="3" fillId="0" borderId="10" xfId="58" applyNumberFormat="1" applyFont="1" applyBorder="1" applyAlignment="1">
      <alignment horizontal="center" vertical="center"/>
      <protection/>
    </xf>
    <xf numFmtId="1" fontId="3" fillId="0" borderId="10" xfId="58" applyNumberFormat="1" applyFont="1" applyBorder="1" applyAlignment="1">
      <alignment horizontal="center" vertical="center"/>
      <protection/>
    </xf>
    <xf numFmtId="0" fontId="3" fillId="0" borderId="0" xfId="58" applyNumberFormat="1" applyFont="1" applyAlignment="1">
      <alignment horizontal="left" vertical="center"/>
      <protection/>
    </xf>
    <xf numFmtId="0" fontId="3" fillId="0" borderId="0" xfId="58" applyFont="1" applyAlignment="1">
      <alignment vertical="center" wrapText="1"/>
      <protection/>
    </xf>
    <xf numFmtId="49" fontId="3" fillId="0" borderId="0" xfId="58" applyNumberFormat="1" applyFont="1" applyAlignment="1">
      <alignment horizontal="center" vertical="center"/>
      <protection/>
    </xf>
    <xf numFmtId="182" fontId="3" fillId="0" borderId="0" xfId="58" applyNumberFormat="1" applyFont="1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1" fontId="3" fillId="0" borderId="0" xfId="58" applyNumberFormat="1" applyFont="1" applyAlignment="1">
      <alignment horizontal="center" vertical="center"/>
      <protection/>
    </xf>
    <xf numFmtId="183" fontId="3" fillId="0" borderId="0" xfId="58" applyNumberFormat="1" applyFont="1" applyAlignment="1">
      <alignment horizontal="center" vertical="center"/>
      <protection/>
    </xf>
    <xf numFmtId="186" fontId="3" fillId="0" borderId="0" xfId="58" applyNumberFormat="1" applyFont="1" applyAlignment="1">
      <alignment vertical="center"/>
      <protection/>
    </xf>
    <xf numFmtId="186" fontId="3" fillId="0" borderId="0" xfId="58" applyNumberFormat="1" applyFont="1" applyAlignment="1">
      <alignment horizontal="center" vertical="center"/>
      <protection/>
    </xf>
    <xf numFmtId="184" fontId="3" fillId="0" borderId="10" xfId="58" applyNumberFormat="1" applyFont="1" applyBorder="1" applyAlignment="1">
      <alignment horizontal="center" vertical="center"/>
      <protection/>
    </xf>
    <xf numFmtId="49" fontId="3" fillId="0" borderId="10" xfId="58" applyNumberFormat="1" applyFont="1" applyBorder="1" applyAlignment="1">
      <alignment horizontal="left" vertical="center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49" fontId="3" fillId="0" borderId="10" xfId="58" applyNumberFormat="1" applyFont="1" applyFill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184" fontId="3" fillId="0" borderId="10" xfId="58" applyNumberFormat="1" applyFont="1" applyFill="1" applyBorder="1" applyAlignment="1">
      <alignment horizontal="center" vertical="center"/>
      <protection/>
    </xf>
    <xf numFmtId="9" fontId="3" fillId="0" borderId="10" xfId="61" applyFont="1" applyFill="1" applyBorder="1" applyAlignment="1">
      <alignment horizontal="center" vertical="center"/>
    </xf>
    <xf numFmtId="44" fontId="3" fillId="0" borderId="10" xfId="45" applyFont="1" applyFill="1" applyBorder="1" applyAlignment="1">
      <alignment vertical="center"/>
    </xf>
    <xf numFmtId="0" fontId="3" fillId="0" borderId="10" xfId="58" applyFont="1" applyFill="1" applyBorder="1" applyAlignment="1">
      <alignment vertical="center"/>
      <protection/>
    </xf>
    <xf numFmtId="0" fontId="3" fillId="0" borderId="0" xfId="58" applyFont="1" applyFill="1" applyAlignment="1">
      <alignment vertical="center"/>
      <protection/>
    </xf>
    <xf numFmtId="191" fontId="3" fillId="0" borderId="10" xfId="45" applyNumberFormat="1" applyFont="1" applyBorder="1" applyAlignment="1">
      <alignment horizontal="left" vertical="center"/>
    </xf>
    <xf numFmtId="191" fontId="3" fillId="0" borderId="10" xfId="45" applyNumberFormat="1" applyFont="1" applyFill="1" applyBorder="1" applyAlignment="1">
      <alignment horizontal="left" vertical="center"/>
    </xf>
    <xf numFmtId="0" fontId="5" fillId="0" borderId="11" xfId="58" applyFont="1" applyBorder="1" applyAlignment="1">
      <alignment vertical="center"/>
      <protection/>
    </xf>
    <xf numFmtId="0" fontId="5" fillId="0" borderId="0" xfId="58" applyFont="1" applyAlignment="1">
      <alignment vertical="center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58" applyNumberFormat="1" applyFont="1" applyFill="1" applyBorder="1" applyAlignment="1">
      <alignment horizontal="left" vertical="center"/>
      <protection/>
    </xf>
    <xf numFmtId="0" fontId="2" fillId="0" borderId="10" xfId="0" applyNumberFormat="1" applyFont="1" applyBorder="1" applyAlignment="1">
      <alignment horizontal="left" vertical="center"/>
    </xf>
    <xf numFmtId="0" fontId="2" fillId="36" borderId="10" xfId="58" applyNumberFormat="1" applyFont="1" applyFill="1" applyBorder="1" applyAlignment="1">
      <alignment horizontal="left" wrapText="1"/>
      <protection/>
    </xf>
    <xf numFmtId="0" fontId="2" fillId="36" borderId="10" xfId="58" applyFont="1" applyFill="1" applyBorder="1" applyAlignment="1">
      <alignment horizontal="center" wrapText="1"/>
      <protection/>
    </xf>
    <xf numFmtId="49" fontId="2" fillId="36" borderId="10" xfId="58" applyNumberFormat="1" applyFont="1" applyFill="1" applyBorder="1" applyAlignment="1">
      <alignment horizontal="center" wrapText="1"/>
      <protection/>
    </xf>
    <xf numFmtId="44" fontId="2" fillId="36" borderId="10" xfId="45" applyFont="1" applyFill="1" applyBorder="1" applyAlignment="1">
      <alignment horizontal="center" wrapText="1"/>
    </xf>
    <xf numFmtId="182" fontId="2" fillId="36" borderId="10" xfId="58" applyNumberFormat="1" applyFont="1" applyFill="1" applyBorder="1" applyAlignment="1">
      <alignment horizontal="center" wrapText="1"/>
      <protection/>
    </xf>
    <xf numFmtId="0" fontId="2" fillId="36" borderId="10" xfId="58" applyFont="1" applyFill="1" applyBorder="1" applyAlignment="1">
      <alignment horizontal="center" vertical="center" wrapText="1"/>
      <protection/>
    </xf>
    <xf numFmtId="1" fontId="2" fillId="36" borderId="10" xfId="58" applyNumberFormat="1" applyFont="1" applyFill="1" applyBorder="1" applyAlignment="1">
      <alignment horizontal="center" wrapText="1"/>
      <protection/>
    </xf>
    <xf numFmtId="183" fontId="2" fillId="36" borderId="10" xfId="58" applyNumberFormat="1" applyFont="1" applyFill="1" applyBorder="1" applyAlignment="1">
      <alignment horizontal="center" wrapText="1"/>
      <protection/>
    </xf>
    <xf numFmtId="0" fontId="2" fillId="36" borderId="10" xfId="58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2" fontId="2" fillId="36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83" fontId="2" fillId="36" borderId="10" xfId="58" applyNumberFormat="1" applyFont="1" applyFill="1" applyBorder="1" applyAlignment="1">
      <alignment horizontal="center" vertical="center" wrapText="1"/>
      <protection/>
    </xf>
    <xf numFmtId="18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6" borderId="10" xfId="58" applyFont="1" applyFill="1" applyBorder="1" applyAlignment="1">
      <alignment horizontal="center" vertical="center"/>
      <protection/>
    </xf>
    <xf numFmtId="49" fontId="2" fillId="36" borderId="10" xfId="58" applyNumberFormat="1" applyFont="1" applyFill="1" applyBorder="1" applyAlignment="1">
      <alignment horizontal="center" vertical="center" wrapText="1"/>
      <protection/>
    </xf>
    <xf numFmtId="185" fontId="3" fillId="0" borderId="10" xfId="0" applyNumberFormat="1" applyFont="1" applyBorder="1" applyAlignment="1">
      <alignment horizontal="center" vertical="center"/>
    </xf>
    <xf numFmtId="0" fontId="2" fillId="36" borderId="10" xfId="58" applyNumberFormat="1" applyFont="1" applyFill="1" applyBorder="1" applyAlignment="1">
      <alignment horizontal="center" wrapText="1"/>
      <protection/>
    </xf>
    <xf numFmtId="0" fontId="2" fillId="36" borderId="10" xfId="5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4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5" borderId="10" xfId="58" applyNumberFormat="1" applyFont="1" applyFill="1" applyBorder="1" applyAlignment="1">
      <alignment horizontal="center" vertical="center" wrapText="1"/>
      <protection/>
    </xf>
    <xf numFmtId="0" fontId="2" fillId="36" borderId="10" xfId="58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17" borderId="0" xfId="0" applyFont="1" applyFill="1" applyAlignment="1">
      <alignment horizontal="left"/>
    </xf>
    <xf numFmtId="0" fontId="3" fillId="17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58" applyNumberFormat="1" applyFont="1" applyFill="1" applyBorder="1" applyAlignment="1">
      <alignment horizontal="left" vertical="center"/>
      <protection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185" fontId="3" fillId="0" borderId="0" xfId="0" applyNumberFormat="1" applyFont="1" applyBorder="1" applyAlignment="1">
      <alignment horizontal="center" vertical="center"/>
    </xf>
    <xf numFmtId="44" fontId="3" fillId="0" borderId="0" xfId="45" applyFont="1" applyAlignment="1">
      <alignment/>
    </xf>
    <xf numFmtId="44" fontId="3" fillId="17" borderId="0" xfId="45" applyFont="1" applyFill="1" applyAlignment="1">
      <alignment horizontal="left"/>
    </xf>
    <xf numFmtId="44" fontId="3" fillId="0" borderId="0" xfId="45" applyFont="1" applyBorder="1" applyAlignment="1">
      <alignment vertical="center"/>
    </xf>
    <xf numFmtId="44" fontId="0" fillId="0" borderId="0" xfId="45" applyFont="1" applyAlignment="1">
      <alignment/>
    </xf>
    <xf numFmtId="44" fontId="3" fillId="0" borderId="10" xfId="0" applyNumberFormat="1" applyFont="1" applyBorder="1" applyAlignment="1">
      <alignment vertical="center"/>
    </xf>
    <xf numFmtId="0" fontId="3" fillId="0" borderId="10" xfId="58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44" fontId="2" fillId="35" borderId="10" xfId="45" applyFont="1" applyFill="1" applyBorder="1" applyAlignment="1">
      <alignment horizontal="center" wrapText="1"/>
    </xf>
    <xf numFmtId="184" fontId="3" fillId="35" borderId="10" xfId="0" applyNumberFormat="1" applyFont="1" applyFill="1" applyBorder="1" applyAlignment="1">
      <alignment horizontal="center" vertical="center"/>
    </xf>
    <xf numFmtId="184" fontId="3" fillId="35" borderId="10" xfId="58" applyNumberFormat="1" applyFont="1" applyFill="1" applyBorder="1" applyAlignment="1">
      <alignment horizontal="center" vertical="center"/>
      <protection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 horizontal="left"/>
    </xf>
    <xf numFmtId="184" fontId="3" fillId="35" borderId="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196" fontId="8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197" fontId="12" fillId="37" borderId="0" xfId="0" applyNumberFormat="1" applyFont="1" applyFill="1" applyBorder="1" applyAlignment="1">
      <alignment horizontal="center" vertical="top"/>
    </xf>
    <xf numFmtId="198" fontId="12" fillId="37" borderId="0" xfId="0" applyNumberFormat="1" applyFont="1" applyFill="1" applyBorder="1" applyAlignment="1">
      <alignment horizontal="center" vertical="top"/>
    </xf>
    <xf numFmtId="199" fontId="12" fillId="37" borderId="0" xfId="45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1" fillId="0" borderId="13" xfId="0" applyNumberFormat="1" applyFont="1" applyFill="1" applyBorder="1" applyAlignment="1">
      <alignment horizontal="center" vertical="top"/>
    </xf>
    <xf numFmtId="49" fontId="12" fillId="0" borderId="13" xfId="0" applyNumberFormat="1" applyFont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/>
    </xf>
    <xf numFmtId="197" fontId="12" fillId="37" borderId="13" xfId="0" applyNumberFormat="1" applyFont="1" applyFill="1" applyBorder="1" applyAlignment="1">
      <alignment horizontal="center" vertical="top"/>
    </xf>
    <xf numFmtId="198" fontId="12" fillId="37" borderId="13" xfId="0" applyNumberFormat="1" applyFont="1" applyFill="1" applyBorder="1" applyAlignment="1">
      <alignment horizontal="center" vertical="top"/>
    </xf>
    <xf numFmtId="199" fontId="12" fillId="37" borderId="13" xfId="45" applyNumberFormat="1" applyFont="1" applyFill="1" applyBorder="1" applyAlignment="1">
      <alignment vertical="top"/>
    </xf>
    <xf numFmtId="196" fontId="14" fillId="38" borderId="14" xfId="0" applyNumberFormat="1" applyFont="1" applyFill="1" applyBorder="1" applyAlignment="1">
      <alignment vertical="center"/>
    </xf>
    <xf numFmtId="196" fontId="14" fillId="38" borderId="15" xfId="0" applyNumberFormat="1" applyFont="1" applyFill="1" applyBorder="1" applyAlignment="1">
      <alignment vertical="center"/>
    </xf>
    <xf numFmtId="196" fontId="9" fillId="38" borderId="15" xfId="0" applyNumberFormat="1" applyFont="1" applyFill="1" applyBorder="1" applyAlignment="1">
      <alignment horizontal="center" vertical="center"/>
    </xf>
    <xf numFmtId="0" fontId="15" fillId="38" borderId="15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2" fillId="0" borderId="16" xfId="0" applyNumberFormat="1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 wrapText="1"/>
    </xf>
    <xf numFmtId="0" fontId="11" fillId="0" borderId="18" xfId="0" applyNumberFormat="1" applyFont="1" applyBorder="1" applyAlignment="1">
      <alignment horizontal="center" vertical="top"/>
    </xf>
    <xf numFmtId="199" fontId="12" fillId="37" borderId="19" xfId="45" applyNumberFormat="1" applyFont="1" applyFill="1" applyBorder="1" applyAlignment="1">
      <alignment vertical="top"/>
    </xf>
    <xf numFmtId="43" fontId="89" fillId="0" borderId="0" xfId="44" applyFont="1" applyFill="1" applyBorder="1" applyAlignment="1">
      <alignment vertical="center"/>
    </xf>
    <xf numFmtId="49" fontId="12" fillId="0" borderId="20" xfId="0" applyNumberFormat="1" applyFont="1" applyBorder="1" applyAlignment="1">
      <alignment horizontal="left" vertical="top"/>
    </xf>
    <xf numFmtId="200" fontId="12" fillId="0" borderId="12" xfId="0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horizontal="center" vertical="top"/>
    </xf>
    <xf numFmtId="199" fontId="12" fillId="37" borderId="22" xfId="45" applyNumberFormat="1" applyFont="1" applyFill="1" applyBorder="1" applyAlignment="1">
      <alignment vertical="top"/>
    </xf>
    <xf numFmtId="0" fontId="12" fillId="0" borderId="12" xfId="0" applyFont="1" applyFill="1" applyBorder="1" applyAlignment="1">
      <alignment horizontal="left" vertical="top" wrapText="1"/>
    </xf>
    <xf numFmtId="49" fontId="12" fillId="0" borderId="23" xfId="0" applyNumberFormat="1" applyFont="1" applyBorder="1" applyAlignment="1">
      <alignment horizontal="left" vertical="top"/>
    </xf>
    <xf numFmtId="0" fontId="12" fillId="0" borderId="24" xfId="0" applyFont="1" applyFill="1" applyBorder="1" applyAlignment="1">
      <alignment horizontal="left" vertical="top" wrapText="1"/>
    </xf>
    <xf numFmtId="0" fontId="11" fillId="0" borderId="25" xfId="0" applyFont="1" applyBorder="1" applyAlignment="1">
      <alignment horizontal="center" vertical="top"/>
    </xf>
    <xf numFmtId="199" fontId="12" fillId="37" borderId="26" xfId="45" applyNumberFormat="1" applyFont="1" applyFill="1" applyBorder="1" applyAlignment="1">
      <alignment vertical="top"/>
    </xf>
    <xf numFmtId="49" fontId="18" fillId="0" borderId="13" xfId="0" applyNumberFormat="1" applyFont="1" applyFill="1" applyBorder="1" applyAlignment="1">
      <alignment horizontal="center" vertical="top"/>
    </xf>
    <xf numFmtId="0" fontId="12" fillId="39" borderId="24" xfId="0" applyFont="1" applyFill="1" applyBorder="1" applyAlignment="1">
      <alignment horizontal="left" vertical="top" wrapText="1"/>
    </xf>
    <xf numFmtId="49" fontId="18" fillId="0" borderId="15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 wrapText="1"/>
    </xf>
    <xf numFmtId="49" fontId="18" fillId="0" borderId="27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90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horizontal="center" vertical="top"/>
    </xf>
    <xf numFmtId="0" fontId="12" fillId="37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top"/>
    </xf>
    <xf numFmtId="197" fontId="11" fillId="37" borderId="13" xfId="0" applyNumberFormat="1" applyFont="1" applyFill="1" applyBorder="1" applyAlignment="1">
      <alignment horizontal="center" vertical="top"/>
    </xf>
    <xf numFmtId="198" fontId="12" fillId="0" borderId="13" xfId="0" applyNumberFormat="1" applyFont="1" applyFill="1" applyBorder="1" applyAlignment="1">
      <alignment horizontal="center" vertical="top"/>
    </xf>
    <xf numFmtId="0" fontId="88" fillId="0" borderId="28" xfId="0" applyFont="1" applyFill="1" applyBorder="1" applyAlignment="1">
      <alignment vertical="center"/>
    </xf>
    <xf numFmtId="0" fontId="20" fillId="0" borderId="0" xfId="0" applyFont="1" applyBorder="1" applyAlignment="1">
      <alignment vertical="top"/>
    </xf>
    <xf numFmtId="0" fontId="12" fillId="0" borderId="29" xfId="0" applyFont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2" fillId="0" borderId="24" xfId="0" applyFont="1" applyBorder="1" applyAlignment="1">
      <alignment horizontal="left" vertical="top" wrapText="1"/>
    </xf>
    <xf numFmtId="0" fontId="11" fillId="0" borderId="25" xfId="0" applyFont="1" applyFill="1" applyBorder="1" applyAlignment="1">
      <alignment horizontal="center" vertical="top"/>
    </xf>
    <xf numFmtId="0" fontId="13" fillId="0" borderId="0" xfId="0" applyFont="1" applyBorder="1" applyAlignment="1">
      <alignment vertical="center"/>
    </xf>
    <xf numFmtId="199" fontId="12" fillId="37" borderId="15" xfId="45" applyNumberFormat="1" applyFont="1" applyFill="1" applyBorder="1" applyAlignment="1">
      <alignment vertical="top"/>
    </xf>
    <xf numFmtId="0" fontId="10" fillId="0" borderId="0" xfId="0" applyFont="1" applyBorder="1" applyAlignment="1">
      <alignment vertical="center"/>
    </xf>
    <xf numFmtId="0" fontId="12" fillId="39" borderId="12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197" fontId="11" fillId="0" borderId="0" xfId="0" applyNumberFormat="1" applyFont="1" applyFill="1" applyBorder="1" applyAlignment="1">
      <alignment horizontal="center" vertical="top"/>
    </xf>
    <xf numFmtId="198" fontId="12" fillId="0" borderId="0" xfId="0" applyNumberFormat="1" applyFont="1" applyFill="1" applyBorder="1" applyAlignment="1">
      <alignment horizontal="center" vertical="top"/>
    </xf>
    <xf numFmtId="199" fontId="12" fillId="0" borderId="0" xfId="45" applyNumberFormat="1" applyFont="1" applyFill="1" applyBorder="1" applyAlignment="1">
      <alignment vertical="top"/>
    </xf>
    <xf numFmtId="0" fontId="8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22" fillId="0" borderId="28" xfId="0" applyFont="1" applyFill="1" applyBorder="1" applyAlignment="1">
      <alignment vertical="center"/>
    </xf>
    <xf numFmtId="0" fontId="12" fillId="0" borderId="12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91" fillId="0" borderId="0" xfId="0" applyFont="1" applyBorder="1" applyAlignment="1">
      <alignment vertical="center"/>
    </xf>
    <xf numFmtId="196" fontId="9" fillId="38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/>
    </xf>
    <xf numFmtId="0" fontId="11" fillId="0" borderId="21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top"/>
    </xf>
    <xf numFmtId="0" fontId="12" fillId="37" borderId="0" xfId="0" applyFont="1" applyFill="1" applyBorder="1" applyAlignment="1">
      <alignment horizontal="left" vertical="top" wrapText="1"/>
    </xf>
    <xf numFmtId="197" fontId="11" fillId="37" borderId="0" xfId="0" applyNumberFormat="1" applyFont="1" applyFill="1" applyBorder="1" applyAlignment="1">
      <alignment horizontal="center" vertical="top"/>
    </xf>
    <xf numFmtId="0" fontId="92" fillId="0" borderId="0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left" vertical="top"/>
    </xf>
    <xf numFmtId="49" fontId="11" fillId="0" borderId="29" xfId="0" applyNumberFormat="1" applyFont="1" applyFill="1" applyBorder="1" applyAlignment="1">
      <alignment horizontal="left" vertical="top" wrapText="1"/>
    </xf>
    <xf numFmtId="199" fontId="12" fillId="37" borderId="19" xfId="45" applyNumberFormat="1" applyFont="1" applyFill="1" applyBorder="1" applyAlignment="1">
      <alignment horizontal="right" vertical="top"/>
    </xf>
    <xf numFmtId="201" fontId="12" fillId="0" borderId="12" xfId="0" applyNumberFormat="1" applyFont="1" applyBorder="1" applyAlignment="1">
      <alignment horizontal="left" vertical="top" wrapText="1"/>
    </xf>
    <xf numFmtId="199" fontId="12" fillId="37" borderId="22" xfId="45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left" vertical="top"/>
    </xf>
    <xf numFmtId="0" fontId="12" fillId="0" borderId="30" xfId="0" applyFont="1" applyFill="1" applyBorder="1" applyAlignment="1">
      <alignment vertical="top" wrapText="1"/>
    </xf>
    <xf numFmtId="49" fontId="12" fillId="0" borderId="23" xfId="0" applyNumberFormat="1" applyFont="1" applyFill="1" applyBorder="1" applyAlignment="1">
      <alignment horizontal="left" vertical="top"/>
    </xf>
    <xf numFmtId="199" fontId="12" fillId="37" borderId="26" xfId="45" applyNumberFormat="1" applyFont="1" applyFill="1" applyBorder="1" applyAlignment="1">
      <alignment horizontal="center" vertical="top"/>
    </xf>
    <xf numFmtId="49" fontId="12" fillId="0" borderId="16" xfId="0" applyNumberFormat="1" applyFont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202" fontId="11" fillId="0" borderId="12" xfId="0" applyNumberFormat="1" applyFont="1" applyFill="1" applyBorder="1" applyAlignment="1">
      <alignment horizontal="left" vertical="top" wrapText="1"/>
    </xf>
    <xf numFmtId="196" fontId="12" fillId="37" borderId="31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196" fontId="28" fillId="38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2" fillId="40" borderId="16" xfId="0" applyNumberFormat="1" applyFont="1" applyFill="1" applyBorder="1" applyAlignment="1">
      <alignment horizontal="left" vertical="top"/>
    </xf>
    <xf numFmtId="0" fontId="12" fillId="37" borderId="17" xfId="0" applyFont="1" applyFill="1" applyBorder="1" applyAlignment="1">
      <alignment vertical="top" wrapText="1"/>
    </xf>
    <xf numFmtId="203" fontId="12" fillId="0" borderId="12" xfId="0" applyNumberFormat="1" applyFont="1" applyFill="1" applyBorder="1" applyAlignment="1">
      <alignment horizontal="left" vertical="top" wrapText="1"/>
    </xf>
    <xf numFmtId="0" fontId="11" fillId="39" borderId="12" xfId="0" applyFont="1" applyFill="1" applyBorder="1" applyAlignment="1">
      <alignment horizontal="left" vertical="top" wrapText="1"/>
    </xf>
    <xf numFmtId="197" fontId="12" fillId="0" borderId="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vertical="top" wrapText="1"/>
    </xf>
    <xf numFmtId="0" fontId="20" fillId="0" borderId="0" xfId="0" applyFont="1" applyBorder="1" applyAlignment="1">
      <alignment vertical="center"/>
    </xf>
    <xf numFmtId="49" fontId="12" fillId="40" borderId="32" xfId="0" applyNumberFormat="1" applyFont="1" applyFill="1" applyBorder="1" applyAlignment="1">
      <alignment horizontal="left" vertical="top"/>
    </xf>
    <xf numFmtId="0" fontId="11" fillId="0" borderId="17" xfId="0" applyFont="1" applyFill="1" applyBorder="1" applyAlignment="1">
      <alignment vertical="top" wrapText="1"/>
    </xf>
    <xf numFmtId="200" fontId="11" fillId="0" borderId="12" xfId="0" applyNumberFormat="1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center"/>
    </xf>
    <xf numFmtId="49" fontId="12" fillId="40" borderId="16" xfId="0" applyNumberFormat="1" applyFont="1" applyFill="1" applyBorder="1" applyAlignment="1">
      <alignment horizontal="left" vertical="center"/>
    </xf>
    <xf numFmtId="0" fontId="12" fillId="37" borderId="17" xfId="0" applyFont="1" applyFill="1" applyBorder="1" applyAlignment="1">
      <alignment vertical="center"/>
    </xf>
    <xf numFmtId="49" fontId="12" fillId="41" borderId="20" xfId="0" applyNumberFormat="1" applyFont="1" applyFill="1" applyBorder="1" applyAlignment="1">
      <alignment horizontal="left" vertical="center"/>
    </xf>
    <xf numFmtId="204" fontId="11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center" shrinkToFit="1"/>
    </xf>
    <xf numFmtId="49" fontId="12" fillId="41" borderId="33" xfId="0" applyNumberFormat="1" applyFont="1" applyFill="1" applyBorder="1" applyAlignment="1">
      <alignment horizontal="left" vertical="center"/>
    </xf>
    <xf numFmtId="0" fontId="11" fillId="0" borderId="34" xfId="0" applyFont="1" applyFill="1" applyBorder="1" applyAlignment="1">
      <alignment vertical="center" shrinkToFit="1"/>
    </xf>
    <xf numFmtId="49" fontId="12" fillId="41" borderId="23" xfId="0" applyNumberFormat="1" applyFont="1" applyFill="1" applyBorder="1" applyAlignment="1">
      <alignment horizontal="left" vertical="center"/>
    </xf>
    <xf numFmtId="49" fontId="12" fillId="41" borderId="13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 wrapText="1"/>
    </xf>
    <xf numFmtId="197" fontId="12" fillId="0" borderId="13" xfId="0" applyNumberFormat="1" applyFont="1" applyFill="1" applyBorder="1" applyAlignment="1">
      <alignment horizontal="center" vertical="top"/>
    </xf>
    <xf numFmtId="199" fontId="12" fillId="37" borderId="15" xfId="45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left" vertical="center"/>
    </xf>
    <xf numFmtId="0" fontId="12" fillId="37" borderId="29" xfId="0" applyFont="1" applyFill="1" applyBorder="1" applyAlignment="1">
      <alignment vertical="center"/>
    </xf>
    <xf numFmtId="204" fontId="11" fillId="0" borderId="31" xfId="0" applyNumberFormat="1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/>
    </xf>
    <xf numFmtId="0" fontId="11" fillId="0" borderId="31" xfId="0" applyFont="1" applyBorder="1" applyAlignment="1">
      <alignment vertical="center" shrinkToFit="1"/>
    </xf>
    <xf numFmtId="0" fontId="13" fillId="0" borderId="0" xfId="0" applyFont="1" applyBorder="1" applyAlignment="1">
      <alignment/>
    </xf>
    <xf numFmtId="49" fontId="12" fillId="0" borderId="33" xfId="0" applyNumberFormat="1" applyFont="1" applyFill="1" applyBorder="1" applyAlignment="1">
      <alignment horizontal="left" vertical="center"/>
    </xf>
    <xf numFmtId="0" fontId="11" fillId="0" borderId="30" xfId="0" applyFont="1" applyFill="1" applyBorder="1" applyAlignment="1">
      <alignment vertical="center" shrinkToFit="1"/>
    </xf>
    <xf numFmtId="49" fontId="12" fillId="0" borderId="23" xfId="0" applyNumberFormat="1" applyFont="1" applyFill="1" applyBorder="1" applyAlignment="1">
      <alignment horizontal="left" vertical="center"/>
    </xf>
    <xf numFmtId="0" fontId="0" fillId="37" borderId="26" xfId="0" applyFill="1" applyBorder="1" applyAlignment="1">
      <alignment vertical="center"/>
    </xf>
    <xf numFmtId="49" fontId="12" fillId="0" borderId="13" xfId="0" applyNumberFormat="1" applyFont="1" applyFill="1" applyBorder="1" applyAlignment="1">
      <alignment horizontal="left" vertical="center"/>
    </xf>
    <xf numFmtId="0" fontId="0" fillId="37" borderId="35" xfId="0" applyFill="1" applyBorder="1" applyAlignment="1">
      <alignment vertical="center"/>
    </xf>
    <xf numFmtId="0" fontId="20" fillId="0" borderId="0" xfId="0" applyFont="1" applyBorder="1" applyAlignment="1">
      <alignment/>
    </xf>
    <xf numFmtId="49" fontId="12" fillId="40" borderId="32" xfId="0" applyNumberFormat="1" applyFont="1" applyFill="1" applyBorder="1" applyAlignment="1">
      <alignment horizontal="left" vertical="top" wrapText="1"/>
    </xf>
    <xf numFmtId="0" fontId="12" fillId="37" borderId="27" xfId="0" applyFont="1" applyFill="1" applyBorder="1" applyAlignment="1">
      <alignment vertical="center" wrapText="1"/>
    </xf>
    <xf numFmtId="49" fontId="12" fillId="41" borderId="20" xfId="0" applyNumberFormat="1" applyFont="1" applyFill="1" applyBorder="1" applyAlignment="1">
      <alignment horizontal="left" vertical="top"/>
    </xf>
    <xf numFmtId="0" fontId="11" fillId="37" borderId="31" xfId="0" applyFont="1" applyFill="1" applyBorder="1" applyAlignment="1">
      <alignment horizontal="left" vertical="center" wrapText="1" shrinkToFit="1"/>
    </xf>
    <xf numFmtId="49" fontId="12" fillId="41" borderId="33" xfId="0" applyNumberFormat="1" applyFont="1" applyFill="1" applyBorder="1" applyAlignment="1">
      <alignment horizontal="left" vertical="top"/>
    </xf>
    <xf numFmtId="0" fontId="11" fillId="0" borderId="30" xfId="0" applyFont="1" applyFill="1" applyBorder="1" applyAlignment="1">
      <alignment horizontal="left" vertical="center" wrapText="1" shrinkToFit="1"/>
    </xf>
    <xf numFmtId="0" fontId="88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top"/>
    </xf>
    <xf numFmtId="49" fontId="12" fillId="39" borderId="32" xfId="0" applyNumberFormat="1" applyFont="1" applyFill="1" applyBorder="1" applyAlignment="1">
      <alignment horizontal="left" vertical="top" wrapText="1"/>
    </xf>
    <xf numFmtId="0" fontId="11" fillId="39" borderId="36" xfId="0" applyFont="1" applyFill="1" applyBorder="1" applyAlignment="1">
      <alignment vertical="top" wrapText="1"/>
    </xf>
    <xf numFmtId="0" fontId="11" fillId="39" borderId="18" xfId="0" applyFont="1" applyFill="1" applyBorder="1" applyAlignment="1">
      <alignment horizontal="center" vertical="top" wrapText="1"/>
    </xf>
    <xf numFmtId="205" fontId="12" fillId="0" borderId="12" xfId="0" applyNumberFormat="1" applyFont="1" applyBorder="1" applyAlignment="1">
      <alignment horizontal="left" vertical="top" wrapText="1"/>
    </xf>
    <xf numFmtId="0" fontId="11" fillId="39" borderId="21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vertical="top" wrapText="1"/>
    </xf>
    <xf numFmtId="0" fontId="20" fillId="39" borderId="21" xfId="0" applyFont="1" applyFill="1" applyBorder="1" applyAlignment="1">
      <alignment vertical="top"/>
    </xf>
    <xf numFmtId="0" fontId="20" fillId="0" borderId="21" xfId="0" applyFont="1" applyBorder="1" applyAlignment="1">
      <alignment vertical="top"/>
    </xf>
    <xf numFmtId="0" fontId="11" fillId="39" borderId="25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197" fontId="0" fillId="0" borderId="0" xfId="0" applyNumberFormat="1" applyFill="1" applyBorder="1" applyAlignment="1">
      <alignment vertical="top"/>
    </xf>
    <xf numFmtId="198" fontId="0" fillId="0" borderId="0" xfId="0" applyNumberFormat="1" applyFill="1" applyBorder="1" applyAlignment="1">
      <alignment vertical="top"/>
    </xf>
    <xf numFmtId="199" fontId="12" fillId="37" borderId="27" xfId="45" applyNumberFormat="1" applyFont="1" applyFill="1" applyBorder="1" applyAlignment="1">
      <alignment horizontal="center" vertical="top"/>
    </xf>
    <xf numFmtId="0" fontId="12" fillId="0" borderId="13" xfId="0" applyFont="1" applyBorder="1" applyAlignment="1">
      <alignment vertical="top" wrapText="1"/>
    </xf>
    <xf numFmtId="197" fontId="0" fillId="0" borderId="13" xfId="0" applyNumberFormat="1" applyFill="1" applyBorder="1" applyAlignment="1">
      <alignment vertical="top"/>
    </xf>
    <xf numFmtId="198" fontId="0" fillId="0" borderId="13" xfId="0" applyNumberFormat="1" applyFill="1" applyBorder="1" applyAlignment="1">
      <alignment vertical="top"/>
    </xf>
    <xf numFmtId="199" fontId="12" fillId="37" borderId="13" xfId="45" applyNumberFormat="1" applyFont="1" applyFill="1" applyBorder="1" applyAlignment="1">
      <alignment horizontal="center" vertical="top"/>
    </xf>
    <xf numFmtId="49" fontId="12" fillId="0" borderId="32" xfId="0" applyNumberFormat="1" applyFont="1" applyBorder="1" applyAlignment="1">
      <alignment horizontal="left" vertical="top" wrapText="1"/>
    </xf>
    <xf numFmtId="0" fontId="11" fillId="0" borderId="36" xfId="0" applyFont="1" applyBorder="1" applyAlignment="1">
      <alignment vertical="top" wrapText="1"/>
    </xf>
    <xf numFmtId="206" fontId="12" fillId="0" borderId="12" xfId="0" applyNumberFormat="1" applyFont="1" applyBorder="1" applyAlignment="1">
      <alignment horizontal="left" vertical="top" wrapText="1"/>
    </xf>
    <xf numFmtId="0" fontId="31" fillId="39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vertical="top" wrapText="1"/>
    </xf>
    <xf numFmtId="207" fontId="12" fillId="0" borderId="12" xfId="0" applyNumberFormat="1" applyFont="1" applyBorder="1" applyAlignment="1">
      <alignment horizontal="left" vertical="top" wrapText="1"/>
    </xf>
    <xf numFmtId="0" fontId="32" fillId="0" borderId="0" xfId="0" applyFont="1" applyFill="1" applyBorder="1" applyAlignment="1">
      <alignment vertical="top"/>
    </xf>
    <xf numFmtId="0" fontId="20" fillId="0" borderId="21" xfId="0" applyFont="1" applyFill="1" applyBorder="1" applyAlignment="1">
      <alignment vertical="top"/>
    </xf>
    <xf numFmtId="43" fontId="14" fillId="38" borderId="15" xfId="44" applyFont="1" applyFill="1" applyBorder="1" applyAlignment="1">
      <alignment vertical="center"/>
    </xf>
    <xf numFmtId="0" fontId="11" fillId="39" borderId="17" xfId="0" applyFont="1" applyFill="1" applyBorder="1" applyAlignment="1">
      <alignment vertical="top" wrapText="1"/>
    </xf>
    <xf numFmtId="43" fontId="12" fillId="0" borderId="0" xfId="44" applyFont="1" applyBorder="1" applyAlignment="1">
      <alignment horizontal="left" vertical="top"/>
    </xf>
    <xf numFmtId="199" fontId="12" fillId="0" borderId="27" xfId="45" applyNumberFormat="1" applyFont="1" applyFill="1" applyBorder="1" applyAlignment="1">
      <alignment horizontal="center" vertical="top"/>
    </xf>
    <xf numFmtId="0" fontId="91" fillId="0" borderId="0" xfId="0" applyFont="1" applyBorder="1" applyAlignment="1">
      <alignment vertical="top"/>
    </xf>
    <xf numFmtId="196" fontId="23" fillId="38" borderId="1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11" fillId="0" borderId="36" xfId="0" applyFont="1" applyBorder="1" applyAlignment="1">
      <alignment horizontal="left" vertical="top" wrapText="1"/>
    </xf>
    <xf numFmtId="0" fontId="11" fillId="39" borderId="32" xfId="0" applyFont="1" applyFill="1" applyBorder="1" applyAlignment="1">
      <alignment horizontal="center" vertical="top" wrapText="1"/>
    </xf>
    <xf numFmtId="208" fontId="12" fillId="0" borderId="12" xfId="0" applyNumberFormat="1" applyFont="1" applyBorder="1" applyAlignment="1">
      <alignment horizontal="left" vertical="top" wrapText="1"/>
    </xf>
    <xf numFmtId="0" fontId="20" fillId="39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center"/>
    </xf>
    <xf numFmtId="49" fontId="12" fillId="0" borderId="33" xfId="0" applyNumberFormat="1" applyFont="1" applyBorder="1" applyAlignment="1">
      <alignment horizontal="left" vertical="top"/>
    </xf>
    <xf numFmtId="0" fontId="11" fillId="39" borderId="34" xfId="0" applyFont="1" applyFill="1" applyBorder="1" applyAlignment="1">
      <alignment horizontal="left" vertical="top" wrapText="1"/>
    </xf>
    <xf numFmtId="0" fontId="33" fillId="39" borderId="0" xfId="0" applyFont="1" applyFill="1" applyBorder="1" applyAlignment="1">
      <alignment vertical="top"/>
    </xf>
    <xf numFmtId="0" fontId="33" fillId="0" borderId="21" xfId="0" applyFont="1" applyFill="1" applyBorder="1" applyAlignment="1">
      <alignment vertical="top"/>
    </xf>
    <xf numFmtId="49" fontId="12" fillId="0" borderId="37" xfId="0" applyNumberFormat="1" applyFont="1" applyBorder="1" applyAlignment="1">
      <alignment horizontal="left" vertical="top"/>
    </xf>
    <xf numFmtId="0" fontId="11" fillId="39" borderId="38" xfId="0" applyFont="1" applyFill="1" applyBorder="1" applyAlignment="1">
      <alignment horizontal="left" vertical="top" wrapText="1"/>
    </xf>
    <xf numFmtId="49" fontId="12" fillId="0" borderId="39" xfId="0" applyNumberFormat="1" applyFont="1" applyBorder="1" applyAlignment="1">
      <alignment horizontal="left" vertical="top"/>
    </xf>
    <xf numFmtId="0" fontId="11" fillId="39" borderId="39" xfId="0" applyFont="1" applyFill="1" applyBorder="1" applyAlignment="1">
      <alignment horizontal="center" vertical="top"/>
    </xf>
    <xf numFmtId="0" fontId="34" fillId="0" borderId="0" xfId="0" applyFont="1" applyBorder="1" applyAlignment="1">
      <alignment vertical="top"/>
    </xf>
    <xf numFmtId="0" fontId="12" fillId="0" borderId="36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209" fontId="12" fillId="0" borderId="12" xfId="0" applyNumberFormat="1" applyFont="1" applyBorder="1" applyAlignment="1">
      <alignment horizontal="left" vertical="top" wrapText="1"/>
    </xf>
    <xf numFmtId="0" fontId="20" fillId="39" borderId="0" xfId="0" applyFont="1" applyFill="1" applyAlignment="1">
      <alignment vertical="top"/>
    </xf>
    <xf numFmtId="0" fontId="0" fillId="0" borderId="0" xfId="0" applyBorder="1" applyAlignment="1">
      <alignment vertical="top"/>
    </xf>
    <xf numFmtId="200" fontId="12" fillId="39" borderId="12" xfId="0" applyNumberFormat="1" applyFont="1" applyFill="1" applyBorder="1" applyAlignment="1">
      <alignment horizontal="left" vertical="top" wrapText="1"/>
    </xf>
    <xf numFmtId="0" fontId="11" fillId="39" borderId="0" xfId="0" applyFont="1" applyFill="1" applyAlignment="1">
      <alignment vertical="top"/>
    </xf>
    <xf numFmtId="209" fontId="12" fillId="39" borderId="12" xfId="0" applyNumberFormat="1" applyFont="1" applyFill="1" applyBorder="1" applyAlignment="1">
      <alignment horizontal="left" vertical="top" wrapText="1"/>
    </xf>
    <xf numFmtId="196" fontId="23" fillId="38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37" borderId="36" xfId="0" applyFont="1" applyFill="1" applyBorder="1" applyAlignment="1">
      <alignment horizontal="left" vertical="top" wrapText="1"/>
    </xf>
    <xf numFmtId="0" fontId="33" fillId="39" borderId="21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35" fillId="0" borderId="0" xfId="0" applyFont="1" applyBorder="1" applyAlignment="1">
      <alignment horizontal="left" vertical="top"/>
    </xf>
    <xf numFmtId="0" fontId="11" fillId="37" borderId="0" xfId="0" applyFont="1" applyFill="1" applyBorder="1" applyAlignment="1">
      <alignment horizontal="center" vertical="top"/>
    </xf>
    <xf numFmtId="197" fontId="0" fillId="37" borderId="0" xfId="0" applyNumberFormat="1" applyFill="1" applyBorder="1" applyAlignment="1">
      <alignment vertical="top"/>
    </xf>
    <xf numFmtId="198" fontId="0" fillId="37" borderId="0" xfId="0" applyNumberFormat="1" applyFill="1" applyBorder="1" applyAlignment="1">
      <alignment vertical="top"/>
    </xf>
    <xf numFmtId="199" fontId="12" fillId="37" borderId="0" xfId="45" applyNumberFormat="1" applyFont="1" applyFill="1" applyBorder="1" applyAlignment="1">
      <alignment horizontal="center" vertical="top"/>
    </xf>
    <xf numFmtId="210" fontId="12" fillId="0" borderId="12" xfId="0" applyNumberFormat="1" applyFont="1" applyBorder="1" applyAlignment="1">
      <alignment horizontal="left" vertical="top" wrapText="1"/>
    </xf>
    <xf numFmtId="0" fontId="11" fillId="39" borderId="21" xfId="0" applyFont="1" applyFill="1" applyBorder="1" applyAlignment="1">
      <alignment vertical="top"/>
    </xf>
    <xf numFmtId="0" fontId="11" fillId="0" borderId="21" xfId="0" applyFont="1" applyFill="1" applyBorder="1" applyAlignment="1">
      <alignment vertical="top"/>
    </xf>
    <xf numFmtId="0" fontId="33" fillId="0" borderId="0" xfId="0" applyFont="1" applyBorder="1" applyAlignment="1">
      <alignment vertical="top"/>
    </xf>
    <xf numFmtId="0" fontId="36" fillId="39" borderId="12" xfId="0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11" fillId="0" borderId="17" xfId="0" applyFont="1" applyBorder="1" applyAlignment="1">
      <alignment horizontal="left" vertical="top" wrapText="1"/>
    </xf>
    <xf numFmtId="49" fontId="12" fillId="0" borderId="33" xfId="0" applyNumberFormat="1" applyFont="1" applyFill="1" applyBorder="1" applyAlignment="1">
      <alignment horizontal="left" vertical="top"/>
    </xf>
    <xf numFmtId="49" fontId="12" fillId="39" borderId="32" xfId="0" applyNumberFormat="1" applyFont="1" applyFill="1" applyBorder="1" applyAlignment="1">
      <alignment horizontal="left" vertical="top"/>
    </xf>
    <xf numFmtId="0" fontId="11" fillId="39" borderId="17" xfId="0" applyFont="1" applyFill="1" applyBorder="1" applyAlignment="1">
      <alignment horizontal="left" vertical="top" wrapText="1"/>
    </xf>
    <xf numFmtId="0" fontId="11" fillId="39" borderId="18" xfId="0" applyNumberFormat="1" applyFont="1" applyFill="1" applyBorder="1" applyAlignment="1">
      <alignment horizontal="center" vertical="top"/>
    </xf>
    <xf numFmtId="199" fontId="12" fillId="39" borderId="19" xfId="45" applyNumberFormat="1" applyFont="1" applyFill="1" applyBorder="1" applyAlignment="1">
      <alignment horizontal="right" vertical="top"/>
    </xf>
    <xf numFmtId="49" fontId="12" fillId="39" borderId="20" xfId="0" applyNumberFormat="1" applyFont="1" applyFill="1" applyBorder="1" applyAlignment="1">
      <alignment horizontal="left" vertical="top"/>
    </xf>
    <xf numFmtId="201" fontId="12" fillId="39" borderId="12" xfId="0" applyNumberFormat="1" applyFont="1" applyFill="1" applyBorder="1" applyAlignment="1">
      <alignment horizontal="left" vertical="top" wrapText="1"/>
    </xf>
    <xf numFmtId="199" fontId="12" fillId="39" borderId="22" xfId="45" applyNumberFormat="1" applyFont="1" applyFill="1" applyBorder="1" applyAlignment="1">
      <alignment horizontal="center" vertical="top"/>
    </xf>
    <xf numFmtId="49" fontId="12" fillId="39" borderId="33" xfId="0" applyNumberFormat="1" applyFont="1" applyFill="1" applyBorder="1" applyAlignment="1">
      <alignment horizontal="left" vertical="top"/>
    </xf>
    <xf numFmtId="49" fontId="12" fillId="39" borderId="23" xfId="0" applyNumberFormat="1" applyFont="1" applyFill="1" applyBorder="1" applyAlignment="1">
      <alignment horizontal="left" vertical="top"/>
    </xf>
    <xf numFmtId="199" fontId="12" fillId="39" borderId="26" xfId="45" applyNumberFormat="1" applyFont="1" applyFill="1" applyBorder="1" applyAlignment="1">
      <alignment horizontal="center" vertical="top"/>
    </xf>
    <xf numFmtId="49" fontId="18" fillId="0" borderId="27" xfId="0" applyNumberFormat="1" applyFont="1" applyFill="1" applyBorder="1" applyAlignment="1">
      <alignment horizontal="center" vertical="top" wrapText="1"/>
    </xf>
    <xf numFmtId="200" fontId="12" fillId="0" borderId="0" xfId="0" applyNumberFormat="1" applyFont="1" applyBorder="1" applyAlignment="1">
      <alignment horizontal="left" vertical="top" wrapText="1"/>
    </xf>
    <xf numFmtId="198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 wrapText="1"/>
    </xf>
    <xf numFmtId="0" fontId="12" fillId="0" borderId="29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211" fontId="12" fillId="0" borderId="12" xfId="0" applyNumberFormat="1" applyFont="1" applyBorder="1" applyAlignment="1">
      <alignment horizontal="left" vertical="top" wrapText="1"/>
    </xf>
    <xf numFmtId="0" fontId="0" fillId="39" borderId="21" xfId="0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left" vertical="top" wrapText="1"/>
    </xf>
    <xf numFmtId="0" fontId="90" fillId="0" borderId="0" xfId="0" applyFont="1" applyAlignment="1">
      <alignment vertical="top"/>
    </xf>
    <xf numFmtId="0" fontId="0" fillId="0" borderId="0" xfId="0" applyAlignment="1">
      <alignment vertical="top"/>
    </xf>
    <xf numFmtId="49" fontId="8" fillId="0" borderId="4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197" fontId="12" fillId="37" borderId="0" xfId="0" applyNumberFormat="1" applyFont="1" applyFill="1" applyAlignment="1">
      <alignment horizontal="center" vertical="top"/>
    </xf>
    <xf numFmtId="198" fontId="11" fillId="37" borderId="0" xfId="0" applyNumberFormat="1" applyFont="1" applyFill="1" applyAlignment="1">
      <alignment horizontal="center" vertical="top"/>
    </xf>
    <xf numFmtId="186" fontId="37" fillId="0" borderId="41" xfId="0" applyNumberFormat="1" applyFont="1" applyBorder="1" applyAlignment="1">
      <alignment horizontal="center" vertical="top"/>
    </xf>
    <xf numFmtId="49" fontId="38" fillId="37" borderId="40" xfId="0" applyNumberFormat="1" applyFont="1" applyFill="1" applyBorder="1" applyAlignment="1">
      <alignment horizontal="center" vertical="center"/>
    </xf>
    <xf numFmtId="49" fontId="38" fillId="37" borderId="0" xfId="0" applyNumberFormat="1" applyFont="1" applyFill="1" applyAlignment="1">
      <alignment horizontal="center" vertical="center"/>
    </xf>
    <xf numFmtId="49" fontId="38" fillId="37" borderId="41" xfId="0" applyNumberFormat="1" applyFont="1" applyFill="1" applyBorder="1" applyAlignment="1">
      <alignment horizontal="center" vertical="center"/>
    </xf>
    <xf numFmtId="0" fontId="90" fillId="37" borderId="0" xfId="0" applyFont="1" applyFill="1" applyAlignment="1">
      <alignment vertical="top"/>
    </xf>
    <xf numFmtId="0" fontId="0" fillId="37" borderId="0" xfId="0" applyFill="1" applyAlignment="1">
      <alignment vertical="top"/>
    </xf>
    <xf numFmtId="0" fontId="18" fillId="0" borderId="4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49" fontId="18" fillId="0" borderId="40" xfId="0" applyNumberFormat="1" applyFont="1" applyBorder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12" fillId="37" borderId="0" xfId="0" applyFont="1" applyFill="1" applyAlignment="1">
      <alignment horizontal="left" vertical="top" wrapText="1"/>
    </xf>
    <xf numFmtId="197" fontId="11" fillId="37" borderId="0" xfId="0" applyNumberFormat="1" applyFont="1" applyFill="1" applyAlignment="1">
      <alignment horizontal="center" vertical="top"/>
    </xf>
    <xf numFmtId="198" fontId="12" fillId="0" borderId="0" xfId="0" applyNumberFormat="1" applyFont="1" applyAlignment="1">
      <alignment horizontal="center" vertical="top"/>
    </xf>
    <xf numFmtId="199" fontId="12" fillId="37" borderId="41" xfId="45" applyNumberFormat="1" applyFont="1" applyFill="1" applyBorder="1" applyAlignment="1">
      <alignment vertical="top"/>
    </xf>
    <xf numFmtId="0" fontId="88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40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Alignment="1">
      <alignment vertical="center"/>
    </xf>
    <xf numFmtId="0" fontId="90" fillId="0" borderId="0" xfId="0" applyFont="1" applyBorder="1" applyAlignment="1">
      <alignment vertical="center"/>
    </xf>
    <xf numFmtId="49" fontId="18" fillId="39" borderId="27" xfId="0" applyNumberFormat="1" applyFont="1" applyFill="1" applyBorder="1" applyAlignment="1">
      <alignment horizontal="center" vertical="top"/>
    </xf>
    <xf numFmtId="49" fontId="18" fillId="39" borderId="0" xfId="0" applyNumberFormat="1" applyFont="1" applyFill="1" applyBorder="1" applyAlignment="1">
      <alignment horizontal="center" vertical="top"/>
    </xf>
    <xf numFmtId="0" fontId="21" fillId="37" borderId="0" xfId="0" applyFont="1" applyFill="1" applyBorder="1" applyAlignment="1">
      <alignment vertical="top"/>
    </xf>
    <xf numFmtId="0" fontId="21" fillId="37" borderId="13" xfId="0" applyFont="1" applyFill="1" applyBorder="1" applyAlignment="1">
      <alignment vertical="top"/>
    </xf>
    <xf numFmtId="0" fontId="21" fillId="0" borderId="13" xfId="0" applyFont="1" applyBorder="1" applyAlignment="1">
      <alignment vertical="top"/>
    </xf>
    <xf numFmtId="196" fontId="28" fillId="38" borderId="15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39" borderId="13" xfId="0" applyNumberFormat="1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49" fontId="38" fillId="37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top"/>
    </xf>
    <xf numFmtId="0" fontId="2" fillId="42" borderId="10" xfId="58" applyNumberFormat="1" applyFont="1" applyFill="1" applyBorder="1" applyAlignment="1">
      <alignment horizontal="center" vertical="center" wrapText="1"/>
      <protection/>
    </xf>
    <xf numFmtId="0" fontId="2" fillId="42" borderId="10" xfId="58" applyNumberFormat="1" applyFont="1" applyFill="1" applyBorder="1" applyAlignment="1">
      <alignment horizontal="left" vertical="center" wrapText="1"/>
      <protection/>
    </xf>
    <xf numFmtId="0" fontId="2" fillId="42" borderId="10" xfId="58" applyFont="1" applyFill="1" applyBorder="1" applyAlignment="1">
      <alignment horizontal="center" wrapText="1"/>
      <protection/>
    </xf>
    <xf numFmtId="44" fontId="2" fillId="42" borderId="10" xfId="45" applyFont="1" applyFill="1" applyBorder="1" applyAlignment="1">
      <alignment horizontal="center" wrapText="1"/>
    </xf>
    <xf numFmtId="0" fontId="2" fillId="42" borderId="10" xfId="58" applyFont="1" applyFill="1" applyBorder="1" applyAlignment="1">
      <alignment horizontal="center" vertical="center" wrapText="1"/>
      <protection/>
    </xf>
    <xf numFmtId="183" fontId="2" fillId="42" borderId="10" xfId="58" applyNumberFormat="1" applyFont="1" applyFill="1" applyBorder="1" applyAlignment="1">
      <alignment horizontal="center" wrapText="1"/>
      <protection/>
    </xf>
    <xf numFmtId="0" fontId="2" fillId="42" borderId="10" xfId="58" applyFont="1" applyFill="1" applyBorder="1" applyAlignment="1">
      <alignment horizontal="center" vertical="center"/>
      <protection/>
    </xf>
    <xf numFmtId="0" fontId="3" fillId="42" borderId="11" xfId="58" applyFont="1" applyFill="1" applyBorder="1" applyAlignment="1">
      <alignment vertical="center"/>
      <protection/>
    </xf>
    <xf numFmtId="0" fontId="5" fillId="42" borderId="11" xfId="58" applyFont="1" applyFill="1" applyBorder="1" applyAlignment="1">
      <alignment vertical="center"/>
      <protection/>
    </xf>
    <xf numFmtId="0" fontId="2" fillId="35" borderId="10" xfId="58" applyNumberFormat="1" applyFont="1" applyFill="1" applyBorder="1" applyAlignment="1">
      <alignment horizontal="center" wrapText="1"/>
      <protection/>
    </xf>
    <xf numFmtId="0" fontId="2" fillId="35" borderId="10" xfId="58" applyFont="1" applyFill="1" applyBorder="1" applyAlignment="1">
      <alignment horizontal="center" wrapText="1"/>
      <protection/>
    </xf>
    <xf numFmtId="49" fontId="2" fillId="35" borderId="10" xfId="58" applyNumberFormat="1" applyFont="1" applyFill="1" applyBorder="1" applyAlignment="1">
      <alignment horizontal="center" vertical="center" wrapText="1"/>
      <protection/>
    </xf>
    <xf numFmtId="182" fontId="2" fillId="35" borderId="10" xfId="58" applyNumberFormat="1" applyFont="1" applyFill="1" applyBorder="1" applyAlignment="1">
      <alignment horizontal="center" vertical="center" wrapText="1"/>
      <protection/>
    </xf>
    <xf numFmtId="0" fontId="2" fillId="35" borderId="10" xfId="58" applyFont="1" applyFill="1" applyBorder="1" applyAlignment="1">
      <alignment horizontal="center" vertical="center" wrapText="1"/>
      <protection/>
    </xf>
    <xf numFmtId="1" fontId="2" fillId="35" borderId="10" xfId="58" applyNumberFormat="1" applyFont="1" applyFill="1" applyBorder="1" applyAlignment="1">
      <alignment horizontal="center" wrapText="1"/>
      <protection/>
    </xf>
    <xf numFmtId="183" fontId="2" fillId="35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18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0" xfId="61" applyFont="1" applyAlignment="1">
      <alignment horizontal="center" vertical="center"/>
    </xf>
    <xf numFmtId="44" fontId="0" fillId="0" borderId="0" xfId="45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58" applyNumberFormat="1" applyFont="1" applyFill="1" applyBorder="1" applyAlignment="1">
      <alignment horizontal="left" vertical="center"/>
      <protection/>
    </xf>
    <xf numFmtId="0" fontId="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NumberFormat="1" applyFont="1" applyFill="1" applyBorder="1" applyAlignment="1">
      <alignment horizontal="left" vertical="center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83" fontId="0" fillId="0" borderId="0" xfId="61" applyNumberFormat="1" applyFont="1" applyAlignment="1">
      <alignment horizontal="center" vertical="center"/>
    </xf>
    <xf numFmtId="0" fontId="0" fillId="0" borderId="0" xfId="58" applyNumberFormat="1" applyFont="1" applyFill="1" applyBorder="1" applyAlignment="1">
      <alignment horizontal="left" vertical="center" wrapText="1"/>
      <protection/>
    </xf>
    <xf numFmtId="49" fontId="0" fillId="0" borderId="0" xfId="58" applyNumberFormat="1" applyFont="1" applyBorder="1" applyAlignment="1">
      <alignment horizontal="left" vertical="center" wrapText="1"/>
      <protection/>
    </xf>
    <xf numFmtId="49" fontId="0" fillId="0" borderId="0" xfId="58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9" fontId="34" fillId="0" borderId="0" xfId="61" applyFont="1" applyAlignment="1">
      <alignment horizontal="center" vertical="center"/>
    </xf>
    <xf numFmtId="0" fontId="93" fillId="43" borderId="0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center" vertical="center" wrapText="1"/>
    </xf>
    <xf numFmtId="0" fontId="94" fillId="44" borderId="0" xfId="0" applyFont="1" applyFill="1" applyBorder="1" applyAlignment="1">
      <alignment horizontal="center" vertical="center"/>
    </xf>
    <xf numFmtId="0" fontId="16" fillId="38" borderId="15" xfId="0" applyFont="1" applyFill="1" applyBorder="1" applyAlignment="1">
      <alignment horizontal="left" vertical="center"/>
    </xf>
    <xf numFmtId="0" fontId="16" fillId="38" borderId="45" xfId="0" applyFont="1" applyFill="1" applyBorder="1" applyAlignment="1">
      <alignment horizontal="left" vertical="center"/>
    </xf>
    <xf numFmtId="49" fontId="18" fillId="0" borderId="46" xfId="0" applyNumberFormat="1" applyFont="1" applyFill="1" applyBorder="1" applyAlignment="1">
      <alignment horizontal="center" vertical="top"/>
    </xf>
    <xf numFmtId="49" fontId="18" fillId="0" borderId="47" xfId="0" applyNumberFormat="1" applyFont="1" applyFill="1" applyBorder="1" applyAlignment="1">
      <alignment horizontal="center" vertical="top"/>
    </xf>
    <xf numFmtId="49" fontId="18" fillId="0" borderId="48" xfId="0" applyNumberFormat="1" applyFont="1" applyFill="1" applyBorder="1" applyAlignment="1">
      <alignment horizontal="center" vertical="top"/>
    </xf>
    <xf numFmtId="0" fontId="11" fillId="39" borderId="18" xfId="0" applyFont="1" applyFill="1" applyBorder="1" applyAlignment="1">
      <alignment horizontal="center" vertical="top"/>
    </xf>
    <xf numFmtId="0" fontId="11" fillId="39" borderId="21" xfId="0" applyFont="1" applyFill="1" applyBorder="1" applyAlignment="1">
      <alignment horizontal="center" vertical="top"/>
    </xf>
    <xf numFmtId="0" fontId="11" fillId="39" borderId="25" xfId="0" applyFont="1" applyFill="1" applyBorder="1" applyAlignment="1">
      <alignment horizontal="center" vertical="top"/>
    </xf>
    <xf numFmtId="197" fontId="12" fillId="0" borderId="18" xfId="0" applyNumberFormat="1" applyFont="1" applyFill="1" applyBorder="1" applyAlignment="1">
      <alignment horizontal="center" vertical="top"/>
    </xf>
    <xf numFmtId="197" fontId="12" fillId="0" borderId="21" xfId="0" applyNumberFormat="1" applyFont="1" applyFill="1" applyBorder="1" applyAlignment="1">
      <alignment horizontal="center" vertical="top"/>
    </xf>
    <xf numFmtId="197" fontId="12" fillId="0" borderId="25" xfId="0" applyNumberFormat="1" applyFont="1" applyFill="1" applyBorder="1" applyAlignment="1">
      <alignment horizontal="center" vertical="top"/>
    </xf>
    <xf numFmtId="198" fontId="12" fillId="39" borderId="18" xfId="0" applyNumberFormat="1" applyFont="1" applyFill="1" applyBorder="1" applyAlignment="1">
      <alignment horizontal="center" vertical="top"/>
    </xf>
    <xf numFmtId="198" fontId="12" fillId="39" borderId="21" xfId="0" applyNumberFormat="1" applyFont="1" applyFill="1" applyBorder="1" applyAlignment="1">
      <alignment horizontal="center" vertical="top"/>
    </xf>
    <xf numFmtId="198" fontId="12" fillId="39" borderId="25" xfId="0" applyNumberFormat="1" applyFont="1" applyFill="1" applyBorder="1" applyAlignment="1">
      <alignment horizontal="center" vertical="top"/>
    </xf>
    <xf numFmtId="197" fontId="12" fillId="39" borderId="18" xfId="0" applyNumberFormat="1" applyFont="1" applyFill="1" applyBorder="1" applyAlignment="1">
      <alignment horizontal="center" vertical="top"/>
    </xf>
    <xf numFmtId="197" fontId="12" fillId="39" borderId="21" xfId="0" applyNumberFormat="1" applyFont="1" applyFill="1" applyBorder="1" applyAlignment="1">
      <alignment horizontal="center" vertical="top"/>
    </xf>
    <xf numFmtId="197" fontId="12" fillId="39" borderId="25" xfId="0" applyNumberFormat="1" applyFont="1" applyFill="1" applyBorder="1" applyAlignment="1">
      <alignment horizontal="center" vertical="top"/>
    </xf>
    <xf numFmtId="198" fontId="11" fillId="39" borderId="18" xfId="0" applyNumberFormat="1" applyFont="1" applyFill="1" applyBorder="1" applyAlignment="1">
      <alignment horizontal="center" vertical="top"/>
    </xf>
    <xf numFmtId="198" fontId="11" fillId="39" borderId="21" xfId="0" applyNumberFormat="1" applyFont="1" applyFill="1" applyBorder="1" applyAlignment="1">
      <alignment horizontal="center" vertical="top"/>
    </xf>
    <xf numFmtId="198" fontId="11" fillId="39" borderId="25" xfId="0" applyNumberFormat="1" applyFont="1" applyFill="1" applyBorder="1" applyAlignment="1">
      <alignment horizontal="center" vertical="top"/>
    </xf>
    <xf numFmtId="0" fontId="9" fillId="43" borderId="14" xfId="0" applyFont="1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center" vertical="center" wrapText="1"/>
    </xf>
    <xf numFmtId="0" fontId="9" fillId="43" borderId="45" xfId="0" applyFont="1" applyFill="1" applyBorder="1" applyAlignment="1">
      <alignment horizontal="center" vertical="center" wrapText="1"/>
    </xf>
    <xf numFmtId="49" fontId="18" fillId="39" borderId="46" xfId="0" applyNumberFormat="1" applyFont="1" applyFill="1" applyBorder="1" applyAlignment="1">
      <alignment horizontal="center" vertical="top"/>
    </xf>
    <xf numFmtId="49" fontId="18" fillId="39" borderId="47" xfId="0" applyNumberFormat="1" applyFont="1" applyFill="1" applyBorder="1" applyAlignment="1">
      <alignment horizontal="center" vertical="top"/>
    </xf>
    <xf numFmtId="0" fontId="21" fillId="37" borderId="47" xfId="0" applyFont="1" applyFill="1" applyBorder="1" applyAlignment="1">
      <alignment vertical="top"/>
    </xf>
    <xf numFmtId="0" fontId="21" fillId="37" borderId="48" xfId="0" applyFont="1" applyFill="1" applyBorder="1" applyAlignment="1">
      <alignment vertical="top"/>
    </xf>
    <xf numFmtId="0" fontId="21" fillId="0" borderId="47" xfId="0" applyFont="1" applyBorder="1" applyAlignment="1">
      <alignment vertical="top"/>
    </xf>
    <xf numFmtId="0" fontId="21" fillId="0" borderId="48" xfId="0" applyFont="1" applyBorder="1" applyAlignment="1">
      <alignment vertical="top"/>
    </xf>
    <xf numFmtId="0" fontId="11" fillId="39" borderId="18" xfId="0" applyFont="1" applyFill="1" applyBorder="1" applyAlignment="1">
      <alignment horizontal="center" vertical="top" wrapText="1"/>
    </xf>
    <xf numFmtId="0" fontId="11" fillId="39" borderId="21" xfId="0" applyFont="1" applyFill="1" applyBorder="1" applyAlignment="1">
      <alignment horizontal="center" vertical="top" wrapText="1"/>
    </xf>
    <xf numFmtId="0" fontId="11" fillId="39" borderId="25" xfId="0" applyFont="1" applyFill="1" applyBorder="1" applyAlignment="1">
      <alignment horizontal="center" vertical="top" wrapText="1"/>
    </xf>
    <xf numFmtId="198" fontId="12" fillId="0" borderId="18" xfId="0" applyNumberFormat="1" applyFont="1" applyFill="1" applyBorder="1" applyAlignment="1">
      <alignment horizontal="center" vertical="top"/>
    </xf>
    <xf numFmtId="198" fontId="12" fillId="0" borderId="21" xfId="0" applyNumberFormat="1" applyFont="1" applyFill="1" applyBorder="1" applyAlignment="1">
      <alignment horizontal="center" vertical="top"/>
    </xf>
    <xf numFmtId="198" fontId="12" fillId="0" borderId="25" xfId="0" applyNumberFormat="1" applyFont="1" applyFill="1" applyBorder="1" applyAlignment="1">
      <alignment horizontal="center" vertical="top"/>
    </xf>
    <xf numFmtId="197" fontId="11" fillId="39" borderId="18" xfId="0" applyNumberFormat="1" applyFont="1" applyFill="1" applyBorder="1" applyAlignment="1">
      <alignment horizontal="center" vertical="top"/>
    </xf>
    <xf numFmtId="197" fontId="11" fillId="39" borderId="21" xfId="0" applyNumberFormat="1" applyFont="1" applyFill="1" applyBorder="1" applyAlignment="1">
      <alignment horizontal="center" vertical="top"/>
    </xf>
    <xf numFmtId="197" fontId="11" fillId="39" borderId="25" xfId="0" applyNumberFormat="1" applyFont="1" applyFill="1" applyBorder="1" applyAlignment="1">
      <alignment horizontal="center" vertical="top"/>
    </xf>
    <xf numFmtId="197" fontId="11" fillId="0" borderId="18" xfId="0" applyNumberFormat="1" applyFont="1" applyFill="1" applyBorder="1" applyAlignment="1">
      <alignment horizontal="center" vertical="top"/>
    </xf>
    <xf numFmtId="197" fontId="11" fillId="0" borderId="21" xfId="0" applyNumberFormat="1" applyFont="1" applyFill="1" applyBorder="1" applyAlignment="1">
      <alignment horizontal="center" vertical="top"/>
    </xf>
    <xf numFmtId="197" fontId="11" fillId="0" borderId="25" xfId="0" applyNumberFormat="1" applyFont="1" applyFill="1" applyBorder="1" applyAlignment="1">
      <alignment horizontal="center" vertical="top"/>
    </xf>
    <xf numFmtId="198" fontId="11" fillId="0" borderId="18" xfId="0" applyNumberFormat="1" applyFont="1" applyFill="1" applyBorder="1" applyAlignment="1">
      <alignment horizontal="center" vertical="top"/>
    </xf>
    <xf numFmtId="198" fontId="11" fillId="0" borderId="21" xfId="0" applyNumberFormat="1" applyFont="1" applyFill="1" applyBorder="1" applyAlignment="1">
      <alignment horizontal="center" vertical="top"/>
    </xf>
    <xf numFmtId="198" fontId="11" fillId="0" borderId="25" xfId="0" applyNumberFormat="1" applyFont="1" applyFill="1" applyBorder="1" applyAlignment="1">
      <alignment horizontal="center" vertical="top"/>
    </xf>
    <xf numFmtId="197" fontId="0" fillId="0" borderId="21" xfId="0" applyNumberFormat="1" applyFill="1" applyBorder="1" applyAlignment="1">
      <alignment vertical="top"/>
    </xf>
    <xf numFmtId="197" fontId="0" fillId="0" borderId="25" xfId="0" applyNumberFormat="1" applyFill="1" applyBorder="1" applyAlignment="1">
      <alignment vertical="top"/>
    </xf>
    <xf numFmtId="198" fontId="0" fillId="0" borderId="21" xfId="0" applyNumberFormat="1" applyFill="1" applyBorder="1" applyAlignment="1">
      <alignment vertical="top"/>
    </xf>
    <xf numFmtId="198" fontId="0" fillId="0" borderId="25" xfId="0" applyNumberFormat="1" applyFill="1" applyBorder="1" applyAlignment="1">
      <alignment vertical="top"/>
    </xf>
    <xf numFmtId="199" fontId="12" fillId="39" borderId="22" xfId="45" applyNumberFormat="1" applyFont="1" applyFill="1" applyBorder="1" applyAlignment="1">
      <alignment horizontal="center" vertical="top"/>
    </xf>
    <xf numFmtId="199" fontId="12" fillId="39" borderId="26" xfId="45" applyNumberFormat="1" applyFont="1" applyFill="1" applyBorder="1" applyAlignment="1">
      <alignment horizontal="center" vertical="top"/>
    </xf>
    <xf numFmtId="196" fontId="23" fillId="38" borderId="15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top" wrapText="1"/>
    </xf>
    <xf numFmtId="49" fontId="18" fillId="0" borderId="47" xfId="0" applyNumberFormat="1" applyFont="1" applyFill="1" applyBorder="1" applyAlignment="1">
      <alignment horizontal="center" vertical="top" wrapText="1"/>
    </xf>
    <xf numFmtId="49" fontId="18" fillId="0" borderId="48" xfId="0" applyNumberFormat="1" applyFont="1" applyFill="1" applyBorder="1" applyAlignment="1">
      <alignment horizontal="center" vertical="top" wrapText="1"/>
    </xf>
    <xf numFmtId="197" fontId="0" fillId="37" borderId="25" xfId="0" applyNumberFormat="1" applyFill="1" applyBorder="1" applyAlignment="1">
      <alignment vertical="top"/>
    </xf>
    <xf numFmtId="198" fontId="0" fillId="37" borderId="25" xfId="0" applyNumberFormat="1" applyFill="1" applyBorder="1" applyAlignment="1">
      <alignment vertical="top"/>
    </xf>
    <xf numFmtId="49" fontId="18" fillId="39" borderId="48" xfId="0" applyNumberFormat="1" applyFont="1" applyFill="1" applyBorder="1" applyAlignment="1">
      <alignment horizontal="center" vertical="top"/>
    </xf>
    <xf numFmtId="0" fontId="0" fillId="39" borderId="21" xfId="0" applyFill="1" applyBorder="1" applyAlignment="1">
      <alignment vertical="top" wrapText="1"/>
    </xf>
    <xf numFmtId="0" fontId="0" fillId="39" borderId="25" xfId="0" applyFill="1" applyBorder="1" applyAlignment="1">
      <alignment vertical="top" wrapText="1"/>
    </xf>
    <xf numFmtId="0" fontId="18" fillId="0" borderId="4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38" fillId="37" borderId="40" xfId="0" applyNumberFormat="1" applyFont="1" applyFill="1" applyBorder="1" applyAlignment="1">
      <alignment horizontal="center" vertical="center"/>
    </xf>
    <xf numFmtId="49" fontId="38" fillId="37" borderId="0" xfId="0" applyNumberFormat="1" applyFont="1" applyFill="1" applyBorder="1" applyAlignment="1">
      <alignment horizontal="center" vertical="center"/>
    </xf>
    <xf numFmtId="49" fontId="38" fillId="37" borderId="0" xfId="0" applyNumberFormat="1" applyFont="1" applyFill="1" applyAlignment="1">
      <alignment horizontal="center" vertical="center"/>
    </xf>
    <xf numFmtId="49" fontId="38" fillId="37" borderId="41" xfId="0" applyNumberFormat="1" applyFont="1" applyFill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" fillId="0" borderId="52" xfId="58" applyNumberFormat="1" applyFont="1" applyBorder="1" applyAlignment="1">
      <alignment horizontal="center" vertical="center"/>
      <protection/>
    </xf>
    <xf numFmtId="0" fontId="3" fillId="0" borderId="30" xfId="0" applyNumberFormat="1" applyFont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4"/>
        </patternFill>
      </fill>
    </dxf>
    <dxf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4"/>
        </patternFill>
      </fill>
    </dxf>
    <dxf>
      <fill>
        <patternFill>
          <bgColor theme="7" tint="0.3999499976634979"/>
        </patternFill>
      </fill>
    </dxf>
    <dxf>
      <fill>
        <patternFill>
          <bgColor indexed="24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indexed="24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31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31"/>
        </patternFill>
      </fill>
    </dxf>
    <dxf>
      <fill>
        <patternFill>
          <bgColor indexed="2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31"/>
        </patternFill>
      </fill>
    </dxf>
    <dxf>
      <fill>
        <patternFill>
          <bgColor indexed="2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99FF"/>
        </patternFill>
      </fill>
    </dxf>
    <dxf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4"/>
        </patternFill>
      </fill>
    </dxf>
    <dxf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4"/>
        </patternFill>
      </fill>
    </dxf>
    <dxf>
      <fill>
        <patternFill>
          <bgColor rgb="FF00FFFF"/>
        </patternFill>
      </fill>
    </dxf>
    <dxf>
      <fill>
        <patternFill>
          <bgColor theme="7" tint="0.3999499976634979"/>
        </patternFill>
      </fill>
    </dxf>
    <dxf>
      <fill>
        <patternFill>
          <bgColor indexed="24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indexed="31"/>
        </patternFill>
      </fill>
    </dxf>
    <dxf>
      <fill>
        <patternFill>
          <bgColor indexed="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1104900</xdr:colOff>
      <xdr:row>0</xdr:row>
      <xdr:rowOff>76200</xdr:rowOff>
    </xdr:from>
    <xdr:ext cx="190500" cy="933450"/>
    <xdr:sp>
      <xdr:nvSpPr>
        <xdr:cNvPr id="1" name="Rectangle 1"/>
        <xdr:cNvSpPr>
          <a:spLocks/>
        </xdr:cNvSpPr>
      </xdr:nvSpPr>
      <xdr:spPr>
        <a:xfrm>
          <a:off x="5029200" y="76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2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0</xdr:row>
      <xdr:rowOff>95250</xdr:rowOff>
    </xdr:from>
    <xdr:ext cx="190500" cy="942975"/>
    <xdr:sp>
      <xdr:nvSpPr>
        <xdr:cNvPr id="3" name="Rectangle 21727"/>
        <xdr:cNvSpPr>
          <a:spLocks/>
        </xdr:cNvSpPr>
      </xdr:nvSpPr>
      <xdr:spPr>
        <a:xfrm>
          <a:off x="3600450" y="95250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1104900</xdr:colOff>
      <xdr:row>28</xdr:row>
      <xdr:rowOff>0</xdr:rowOff>
    </xdr:from>
    <xdr:ext cx="190500" cy="933450"/>
    <xdr:sp>
      <xdr:nvSpPr>
        <xdr:cNvPr id="4" name="Rectangle 4"/>
        <xdr:cNvSpPr>
          <a:spLocks/>
        </xdr:cNvSpPr>
      </xdr:nvSpPr>
      <xdr:spPr>
        <a:xfrm>
          <a:off x="502920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5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6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1104900</xdr:colOff>
      <xdr:row>28</xdr:row>
      <xdr:rowOff>0</xdr:rowOff>
    </xdr:from>
    <xdr:ext cx="190500" cy="933450"/>
    <xdr:sp>
      <xdr:nvSpPr>
        <xdr:cNvPr id="7" name="Rectangle 7"/>
        <xdr:cNvSpPr>
          <a:spLocks/>
        </xdr:cNvSpPr>
      </xdr:nvSpPr>
      <xdr:spPr>
        <a:xfrm>
          <a:off x="502920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8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9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1104900</xdr:colOff>
      <xdr:row>106</xdr:row>
      <xdr:rowOff>0</xdr:rowOff>
    </xdr:from>
    <xdr:ext cx="190500" cy="933450"/>
    <xdr:sp>
      <xdr:nvSpPr>
        <xdr:cNvPr id="10" name="Rectangle 10"/>
        <xdr:cNvSpPr>
          <a:spLocks/>
        </xdr:cNvSpPr>
      </xdr:nvSpPr>
      <xdr:spPr>
        <a:xfrm>
          <a:off x="5029200" y="27346275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106</xdr:row>
      <xdr:rowOff>0</xdr:rowOff>
    </xdr:from>
    <xdr:ext cx="190500" cy="933450"/>
    <xdr:sp>
      <xdr:nvSpPr>
        <xdr:cNvPr id="11" name="Rectangle 21727"/>
        <xdr:cNvSpPr>
          <a:spLocks/>
        </xdr:cNvSpPr>
      </xdr:nvSpPr>
      <xdr:spPr>
        <a:xfrm>
          <a:off x="3600450" y="27346275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106</xdr:row>
      <xdr:rowOff>0</xdr:rowOff>
    </xdr:from>
    <xdr:ext cx="190500" cy="933450"/>
    <xdr:sp>
      <xdr:nvSpPr>
        <xdr:cNvPr id="12" name="Rectangle 21727"/>
        <xdr:cNvSpPr>
          <a:spLocks/>
        </xdr:cNvSpPr>
      </xdr:nvSpPr>
      <xdr:spPr>
        <a:xfrm>
          <a:off x="3600450" y="27346275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1104900</xdr:colOff>
      <xdr:row>84</xdr:row>
      <xdr:rowOff>0</xdr:rowOff>
    </xdr:from>
    <xdr:ext cx="190500" cy="933450"/>
    <xdr:sp>
      <xdr:nvSpPr>
        <xdr:cNvPr id="13" name="Rectangle 13"/>
        <xdr:cNvSpPr>
          <a:spLocks/>
        </xdr:cNvSpPr>
      </xdr:nvSpPr>
      <xdr:spPr>
        <a:xfrm>
          <a:off x="5029200" y="2154555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84</xdr:row>
      <xdr:rowOff>0</xdr:rowOff>
    </xdr:from>
    <xdr:ext cx="190500" cy="933450"/>
    <xdr:sp>
      <xdr:nvSpPr>
        <xdr:cNvPr id="14" name="Rectangle 21727"/>
        <xdr:cNvSpPr>
          <a:spLocks/>
        </xdr:cNvSpPr>
      </xdr:nvSpPr>
      <xdr:spPr>
        <a:xfrm>
          <a:off x="3600450" y="2154555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84</xdr:row>
      <xdr:rowOff>0</xdr:rowOff>
    </xdr:from>
    <xdr:ext cx="190500" cy="933450"/>
    <xdr:sp>
      <xdr:nvSpPr>
        <xdr:cNvPr id="15" name="Rectangle 21727"/>
        <xdr:cNvSpPr>
          <a:spLocks/>
        </xdr:cNvSpPr>
      </xdr:nvSpPr>
      <xdr:spPr>
        <a:xfrm>
          <a:off x="3600450" y="2154555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133</xdr:row>
      <xdr:rowOff>0</xdr:rowOff>
    </xdr:from>
    <xdr:ext cx="190500" cy="942975"/>
    <xdr:sp>
      <xdr:nvSpPr>
        <xdr:cNvPr id="16" name="Rectangle 21727"/>
        <xdr:cNvSpPr>
          <a:spLocks/>
        </xdr:cNvSpPr>
      </xdr:nvSpPr>
      <xdr:spPr>
        <a:xfrm>
          <a:off x="3600450" y="35833050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1104900</xdr:colOff>
      <xdr:row>28</xdr:row>
      <xdr:rowOff>0</xdr:rowOff>
    </xdr:from>
    <xdr:ext cx="190500" cy="933450"/>
    <xdr:sp>
      <xdr:nvSpPr>
        <xdr:cNvPr id="17" name="Rectangle 17"/>
        <xdr:cNvSpPr>
          <a:spLocks/>
        </xdr:cNvSpPr>
      </xdr:nvSpPr>
      <xdr:spPr>
        <a:xfrm>
          <a:off x="502920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18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89</xdr:row>
      <xdr:rowOff>190500</xdr:rowOff>
    </xdr:from>
    <xdr:to>
      <xdr:col>0</xdr:col>
      <xdr:colOff>962025</xdr:colOff>
      <xdr:row>92</xdr:row>
      <xdr:rowOff>152400</xdr:rowOff>
    </xdr:to>
    <xdr:sp>
      <xdr:nvSpPr>
        <xdr:cNvPr id="19" name="Explosion 1 12"/>
        <xdr:cNvSpPr>
          <a:spLocks/>
        </xdr:cNvSpPr>
      </xdr:nvSpPr>
      <xdr:spPr>
        <a:xfrm>
          <a:off x="95250" y="23479125"/>
          <a:ext cx="866775" cy="600075"/>
        </a:xfrm>
        <a:prstGeom prst="irregularSeal1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twoCellAnchor>
  <xdr:twoCellAnchor>
    <xdr:from>
      <xdr:col>0</xdr:col>
      <xdr:colOff>152400</xdr:colOff>
      <xdr:row>95</xdr:row>
      <xdr:rowOff>190500</xdr:rowOff>
    </xdr:from>
    <xdr:to>
      <xdr:col>0</xdr:col>
      <xdr:colOff>1038225</xdr:colOff>
      <xdr:row>98</xdr:row>
      <xdr:rowOff>142875</xdr:rowOff>
    </xdr:to>
    <xdr:sp>
      <xdr:nvSpPr>
        <xdr:cNvPr id="20" name="Explosion 1 12"/>
        <xdr:cNvSpPr>
          <a:spLocks/>
        </xdr:cNvSpPr>
      </xdr:nvSpPr>
      <xdr:spPr>
        <a:xfrm>
          <a:off x="152400" y="24784050"/>
          <a:ext cx="885825" cy="590550"/>
        </a:xfrm>
        <a:prstGeom prst="irregularSeal1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twoCellAnchor>
  <xdr:twoCellAnchor>
    <xdr:from>
      <xdr:col>0</xdr:col>
      <xdr:colOff>133350</xdr:colOff>
      <xdr:row>101</xdr:row>
      <xdr:rowOff>180975</xdr:rowOff>
    </xdr:from>
    <xdr:to>
      <xdr:col>0</xdr:col>
      <xdr:colOff>1000125</xdr:colOff>
      <xdr:row>104</xdr:row>
      <xdr:rowOff>152400</xdr:rowOff>
    </xdr:to>
    <xdr:sp>
      <xdr:nvSpPr>
        <xdr:cNvPr id="21" name="Explosion 1 12"/>
        <xdr:cNvSpPr>
          <a:spLocks/>
        </xdr:cNvSpPr>
      </xdr:nvSpPr>
      <xdr:spPr>
        <a:xfrm>
          <a:off x="133350" y="26012775"/>
          <a:ext cx="866775" cy="609600"/>
        </a:xfrm>
        <a:prstGeom prst="irregularSeal1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twoCellAnchor>
  <xdr:twoCellAnchor>
    <xdr:from>
      <xdr:col>0</xdr:col>
      <xdr:colOff>152400</xdr:colOff>
      <xdr:row>310</xdr:row>
      <xdr:rowOff>85725</xdr:rowOff>
    </xdr:from>
    <xdr:to>
      <xdr:col>0</xdr:col>
      <xdr:colOff>1038225</xdr:colOff>
      <xdr:row>313</xdr:row>
      <xdr:rowOff>104775</xdr:rowOff>
    </xdr:to>
    <xdr:sp>
      <xdr:nvSpPr>
        <xdr:cNvPr id="22" name="Explosion 1 12"/>
        <xdr:cNvSpPr>
          <a:spLocks/>
        </xdr:cNvSpPr>
      </xdr:nvSpPr>
      <xdr:spPr>
        <a:xfrm>
          <a:off x="152400" y="100126800"/>
          <a:ext cx="885825" cy="619125"/>
        </a:xfrm>
        <a:prstGeom prst="irregularSeal1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twoCellAnchor>
  <xdr:oneCellAnchor>
    <xdr:from>
      <xdr:col>3</xdr:col>
      <xdr:colOff>1104900</xdr:colOff>
      <xdr:row>28</xdr:row>
      <xdr:rowOff>0</xdr:rowOff>
    </xdr:from>
    <xdr:ext cx="190500" cy="933450"/>
    <xdr:sp>
      <xdr:nvSpPr>
        <xdr:cNvPr id="23" name="Rectangle 23"/>
        <xdr:cNvSpPr>
          <a:spLocks/>
        </xdr:cNvSpPr>
      </xdr:nvSpPr>
      <xdr:spPr>
        <a:xfrm>
          <a:off x="502920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24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133</xdr:row>
      <xdr:rowOff>0</xdr:rowOff>
    </xdr:from>
    <xdr:ext cx="190500" cy="942975"/>
    <xdr:sp>
      <xdr:nvSpPr>
        <xdr:cNvPr id="25" name="Rectangle 21727"/>
        <xdr:cNvSpPr>
          <a:spLocks/>
        </xdr:cNvSpPr>
      </xdr:nvSpPr>
      <xdr:spPr>
        <a:xfrm>
          <a:off x="3600450" y="35833050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1104900</xdr:colOff>
      <xdr:row>28</xdr:row>
      <xdr:rowOff>0</xdr:rowOff>
    </xdr:from>
    <xdr:ext cx="190500" cy="933450"/>
    <xdr:sp>
      <xdr:nvSpPr>
        <xdr:cNvPr id="26" name="Rectangle 26"/>
        <xdr:cNvSpPr>
          <a:spLocks/>
        </xdr:cNvSpPr>
      </xdr:nvSpPr>
      <xdr:spPr>
        <a:xfrm>
          <a:off x="502920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27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28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1104900</xdr:colOff>
      <xdr:row>28</xdr:row>
      <xdr:rowOff>0</xdr:rowOff>
    </xdr:from>
    <xdr:ext cx="190500" cy="933450"/>
    <xdr:sp>
      <xdr:nvSpPr>
        <xdr:cNvPr id="29" name="Rectangle 29"/>
        <xdr:cNvSpPr>
          <a:spLocks/>
        </xdr:cNvSpPr>
      </xdr:nvSpPr>
      <xdr:spPr>
        <a:xfrm>
          <a:off x="502920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30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1104900</xdr:colOff>
      <xdr:row>28</xdr:row>
      <xdr:rowOff>0</xdr:rowOff>
    </xdr:from>
    <xdr:ext cx="190500" cy="933450"/>
    <xdr:sp>
      <xdr:nvSpPr>
        <xdr:cNvPr id="31" name="Rectangle 31"/>
        <xdr:cNvSpPr>
          <a:spLocks/>
        </xdr:cNvSpPr>
      </xdr:nvSpPr>
      <xdr:spPr>
        <a:xfrm>
          <a:off x="502920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32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33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1104900</xdr:colOff>
      <xdr:row>28</xdr:row>
      <xdr:rowOff>0</xdr:rowOff>
    </xdr:from>
    <xdr:ext cx="190500" cy="933450"/>
    <xdr:sp>
      <xdr:nvSpPr>
        <xdr:cNvPr id="34" name="Rectangle 34"/>
        <xdr:cNvSpPr>
          <a:spLocks/>
        </xdr:cNvSpPr>
      </xdr:nvSpPr>
      <xdr:spPr>
        <a:xfrm>
          <a:off x="502920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35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36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1104900</xdr:colOff>
      <xdr:row>28</xdr:row>
      <xdr:rowOff>0</xdr:rowOff>
    </xdr:from>
    <xdr:ext cx="190500" cy="933450"/>
    <xdr:sp>
      <xdr:nvSpPr>
        <xdr:cNvPr id="37" name="Rectangle 37"/>
        <xdr:cNvSpPr>
          <a:spLocks/>
        </xdr:cNvSpPr>
      </xdr:nvSpPr>
      <xdr:spPr>
        <a:xfrm>
          <a:off x="502920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28</xdr:row>
      <xdr:rowOff>0</xdr:rowOff>
    </xdr:from>
    <xdr:ext cx="190500" cy="933450"/>
    <xdr:sp>
      <xdr:nvSpPr>
        <xdr:cNvPr id="38" name="Rectangle 21727"/>
        <xdr:cNvSpPr>
          <a:spLocks/>
        </xdr:cNvSpPr>
      </xdr:nvSpPr>
      <xdr:spPr>
        <a:xfrm>
          <a:off x="3600450" y="69342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209550</xdr:colOff>
      <xdr:row>5</xdr:row>
      <xdr:rowOff>190500</xdr:rowOff>
    </xdr:from>
    <xdr:to>
      <xdr:col>0</xdr:col>
      <xdr:colOff>1076325</xdr:colOff>
      <xdr:row>8</xdr:row>
      <xdr:rowOff>152400</xdr:rowOff>
    </xdr:to>
    <xdr:sp>
      <xdr:nvSpPr>
        <xdr:cNvPr id="39" name="Explosion 1 12"/>
        <xdr:cNvSpPr>
          <a:spLocks/>
        </xdr:cNvSpPr>
      </xdr:nvSpPr>
      <xdr:spPr>
        <a:xfrm>
          <a:off x="209550" y="1933575"/>
          <a:ext cx="866775" cy="590550"/>
        </a:xfrm>
        <a:prstGeom prst="irregularSeal1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twoCellAnchor>
  <xdr:twoCellAnchor>
    <xdr:from>
      <xdr:col>0</xdr:col>
      <xdr:colOff>200025</xdr:colOff>
      <xdr:row>11</xdr:row>
      <xdr:rowOff>190500</xdr:rowOff>
    </xdr:from>
    <xdr:to>
      <xdr:col>0</xdr:col>
      <xdr:colOff>1085850</xdr:colOff>
      <xdr:row>14</xdr:row>
      <xdr:rowOff>152400</xdr:rowOff>
    </xdr:to>
    <xdr:sp>
      <xdr:nvSpPr>
        <xdr:cNvPr id="40" name="Explosion 1 12"/>
        <xdr:cNvSpPr>
          <a:spLocks/>
        </xdr:cNvSpPr>
      </xdr:nvSpPr>
      <xdr:spPr>
        <a:xfrm>
          <a:off x="200025" y="3162300"/>
          <a:ext cx="885825" cy="590550"/>
        </a:xfrm>
        <a:prstGeom prst="irregularSeal1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twoCellAnchor>
  <xdr:twoCellAnchor>
    <xdr:from>
      <xdr:col>0</xdr:col>
      <xdr:colOff>238125</xdr:colOff>
      <xdr:row>17</xdr:row>
      <xdr:rowOff>190500</xdr:rowOff>
    </xdr:from>
    <xdr:to>
      <xdr:col>0</xdr:col>
      <xdr:colOff>1123950</xdr:colOff>
      <xdr:row>20</xdr:row>
      <xdr:rowOff>171450</xdr:rowOff>
    </xdr:to>
    <xdr:sp>
      <xdr:nvSpPr>
        <xdr:cNvPr id="41" name="Explosion 1 12"/>
        <xdr:cNvSpPr>
          <a:spLocks/>
        </xdr:cNvSpPr>
      </xdr:nvSpPr>
      <xdr:spPr>
        <a:xfrm>
          <a:off x="238125" y="4391025"/>
          <a:ext cx="885825" cy="609600"/>
        </a:xfrm>
        <a:prstGeom prst="irregularSeal1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twoCellAnchor>
  <xdr:twoCellAnchor>
    <xdr:from>
      <xdr:col>0</xdr:col>
      <xdr:colOff>152400</xdr:colOff>
      <xdr:row>23</xdr:row>
      <xdr:rowOff>200025</xdr:rowOff>
    </xdr:from>
    <xdr:to>
      <xdr:col>0</xdr:col>
      <xdr:colOff>1038225</xdr:colOff>
      <xdr:row>26</xdr:row>
      <xdr:rowOff>171450</xdr:rowOff>
    </xdr:to>
    <xdr:sp>
      <xdr:nvSpPr>
        <xdr:cNvPr id="42" name="Explosion 1 12"/>
        <xdr:cNvSpPr>
          <a:spLocks/>
        </xdr:cNvSpPr>
      </xdr:nvSpPr>
      <xdr:spPr>
        <a:xfrm>
          <a:off x="152400" y="5629275"/>
          <a:ext cx="885825" cy="600075"/>
        </a:xfrm>
        <a:prstGeom prst="irregularSeal1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twoCellAnchor>
  <xdr:oneCellAnchor>
    <xdr:from>
      <xdr:col>2</xdr:col>
      <xdr:colOff>1123950</xdr:colOff>
      <xdr:row>133</xdr:row>
      <xdr:rowOff>0</xdr:rowOff>
    </xdr:from>
    <xdr:ext cx="190500" cy="942975"/>
    <xdr:sp>
      <xdr:nvSpPr>
        <xdr:cNvPr id="43" name="Rectangle 21727"/>
        <xdr:cNvSpPr>
          <a:spLocks/>
        </xdr:cNvSpPr>
      </xdr:nvSpPr>
      <xdr:spPr>
        <a:xfrm>
          <a:off x="3600450" y="35833050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1123950</xdr:colOff>
      <xdr:row>133</xdr:row>
      <xdr:rowOff>0</xdr:rowOff>
    </xdr:from>
    <xdr:ext cx="190500" cy="942975"/>
    <xdr:sp>
      <xdr:nvSpPr>
        <xdr:cNvPr id="44" name="Rectangle 21727"/>
        <xdr:cNvSpPr>
          <a:spLocks/>
        </xdr:cNvSpPr>
      </xdr:nvSpPr>
      <xdr:spPr>
        <a:xfrm>
          <a:off x="3600450" y="35833050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57</xdr:row>
      <xdr:rowOff>114300</xdr:rowOff>
    </xdr:from>
    <xdr:to>
      <xdr:col>6</xdr:col>
      <xdr:colOff>400050</xdr:colOff>
      <xdr:row>66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7878425"/>
          <a:ext cx="5695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12.7109375" style="0" customWidth="1"/>
    <col min="2" max="2" width="18.7109375" style="0" customWidth="1"/>
    <col min="3" max="3" width="6.57421875" style="0" bestFit="1" customWidth="1"/>
    <col min="4" max="4" width="12.57421875" style="0" customWidth="1"/>
    <col min="5" max="5" width="13.57421875" style="0" customWidth="1"/>
    <col min="6" max="7" width="57.57421875" style="0" customWidth="1"/>
    <col min="8" max="8" width="16.00390625" style="0" customWidth="1"/>
    <col min="9" max="9" width="8.421875" style="0" bestFit="1" customWidth="1"/>
    <col min="10" max="10" width="8.140625" style="0" bestFit="1" customWidth="1"/>
    <col min="11" max="11" width="6.140625" style="0" bestFit="1" customWidth="1"/>
    <col min="13" max="13" width="7.140625" style="0" bestFit="1" customWidth="1"/>
    <col min="14" max="14" width="8.421875" style="0" customWidth="1"/>
    <col min="16" max="17" width="7.00390625" style="0" customWidth="1"/>
    <col min="18" max="18" width="8.421875" style="0" bestFit="1" customWidth="1"/>
    <col min="19" max="19" width="8.00390625" style="0" bestFit="1" customWidth="1"/>
    <col min="21" max="21" width="9.421875" style="0" bestFit="1" customWidth="1"/>
    <col min="23" max="23" width="8.8515625" style="0" customWidth="1"/>
    <col min="24" max="24" width="10.8515625" style="0" customWidth="1"/>
    <col min="25" max="25" width="8.421875" style="0" bestFit="1" customWidth="1"/>
    <col min="26" max="26" width="8.7109375" style="0" customWidth="1"/>
    <col min="27" max="27" width="6.421875" style="0" customWidth="1"/>
    <col min="28" max="28" width="28.421875" style="0" customWidth="1"/>
    <col min="29" max="29" width="22.00390625" style="0" bestFit="1" customWidth="1"/>
  </cols>
  <sheetData>
    <row r="1" spans="1:31" s="465" customFormat="1" ht="56.25">
      <c r="A1" s="467" t="s">
        <v>0</v>
      </c>
      <c r="B1" s="458" t="s">
        <v>20</v>
      </c>
      <c r="C1" s="458" t="s">
        <v>475</v>
      </c>
      <c r="D1" s="459" t="s">
        <v>315</v>
      </c>
      <c r="E1" s="459" t="s">
        <v>572</v>
      </c>
      <c r="F1" s="459" t="s">
        <v>884</v>
      </c>
      <c r="G1" s="468" t="s">
        <v>883</v>
      </c>
      <c r="H1" s="469" t="s">
        <v>1</v>
      </c>
      <c r="I1" s="461" t="s">
        <v>2</v>
      </c>
      <c r="J1" s="161" t="s">
        <v>3</v>
      </c>
      <c r="K1" s="470" t="s">
        <v>198</v>
      </c>
      <c r="L1" s="471" t="s">
        <v>15</v>
      </c>
      <c r="M1" s="471" t="s">
        <v>16</v>
      </c>
      <c r="N1" s="471" t="s">
        <v>18</v>
      </c>
      <c r="O1" s="472" t="s">
        <v>5</v>
      </c>
      <c r="P1" s="473" t="s">
        <v>6</v>
      </c>
      <c r="Q1" s="473" t="s">
        <v>885</v>
      </c>
      <c r="R1" s="463" t="s">
        <v>21</v>
      </c>
      <c r="S1" s="461" t="s">
        <v>22</v>
      </c>
      <c r="T1" s="461" t="s">
        <v>7</v>
      </c>
      <c r="U1" s="461" t="s">
        <v>8</v>
      </c>
      <c r="V1" s="460" t="s">
        <v>9</v>
      </c>
      <c r="W1" s="461" t="s">
        <v>10</v>
      </c>
      <c r="X1" s="462" t="s">
        <v>11</v>
      </c>
      <c r="Y1" s="460" t="s">
        <v>12</v>
      </c>
      <c r="Z1" s="468" t="s">
        <v>13</v>
      </c>
      <c r="AA1" s="464" t="s">
        <v>14</v>
      </c>
      <c r="AB1" s="462" t="s">
        <v>17</v>
      </c>
      <c r="AC1" s="462" t="s">
        <v>19</v>
      </c>
      <c r="AE1" s="466"/>
    </row>
    <row r="2" spans="1:29" ht="25.5">
      <c r="A2" s="120" t="s">
        <v>887</v>
      </c>
      <c r="B2" s="120" t="s">
        <v>348</v>
      </c>
      <c r="C2" s="120"/>
      <c r="D2" s="481" t="s">
        <v>896</v>
      </c>
      <c r="E2" s="120" t="s">
        <v>897</v>
      </c>
      <c r="F2" s="474" t="s">
        <v>940</v>
      </c>
      <c r="G2" s="474" t="s">
        <v>256</v>
      </c>
      <c r="H2" s="120" t="s">
        <v>898</v>
      </c>
      <c r="I2" s="120"/>
      <c r="J2" s="475">
        <v>1.05</v>
      </c>
      <c r="K2" s="476">
        <v>2.5</v>
      </c>
      <c r="L2" s="120">
        <v>144</v>
      </c>
      <c r="M2" s="476">
        <v>2.5</v>
      </c>
      <c r="N2" s="482">
        <f>M2/35.32</f>
        <v>0.07078142695356739</v>
      </c>
      <c r="O2" s="120">
        <v>144</v>
      </c>
      <c r="P2" s="477">
        <v>0</v>
      </c>
      <c r="Q2" s="477">
        <v>0.25</v>
      </c>
      <c r="R2" s="120"/>
      <c r="S2" s="478"/>
      <c r="T2" s="479"/>
      <c r="U2" s="479"/>
      <c r="V2" s="120"/>
      <c r="W2" s="480">
        <f>SUM(V2*U2)</f>
        <v>0</v>
      </c>
      <c r="X2" s="120"/>
      <c r="Y2" s="120"/>
      <c r="Z2" s="120" t="s">
        <v>66</v>
      </c>
      <c r="AA2" s="120"/>
      <c r="AB2" s="120" t="s">
        <v>352</v>
      </c>
      <c r="AC2" s="120" t="s">
        <v>886</v>
      </c>
    </row>
    <row r="3" spans="1:29" ht="25.5">
      <c r="A3" s="120" t="s">
        <v>888</v>
      </c>
      <c r="B3" s="120" t="s">
        <v>348</v>
      </c>
      <c r="C3" s="120"/>
      <c r="D3" s="481" t="s">
        <v>896</v>
      </c>
      <c r="E3" s="120" t="s">
        <v>897</v>
      </c>
      <c r="F3" s="474" t="s">
        <v>941</v>
      </c>
      <c r="G3" s="474" t="s">
        <v>1006</v>
      </c>
      <c r="H3" s="120" t="s">
        <v>899</v>
      </c>
      <c r="I3" s="120"/>
      <c r="J3" s="475">
        <v>1.66</v>
      </c>
      <c r="K3" s="476">
        <v>1.62</v>
      </c>
      <c r="L3" s="120">
        <v>72</v>
      </c>
      <c r="M3" s="476">
        <v>1.62</v>
      </c>
      <c r="N3" s="482">
        <f aca="true" t="shared" si="0" ref="N3:N42">M3/35.32</f>
        <v>0.045866364665911666</v>
      </c>
      <c r="O3" s="120">
        <v>72</v>
      </c>
      <c r="P3" s="477">
        <v>0</v>
      </c>
      <c r="Q3" s="477">
        <v>0.25</v>
      </c>
      <c r="R3" s="120"/>
      <c r="S3" s="478"/>
      <c r="T3" s="479"/>
      <c r="U3" s="479"/>
      <c r="V3" s="120"/>
      <c r="W3" s="480">
        <f aca="true" t="shared" si="1" ref="W3:W12">SUM(V3*U3)</f>
        <v>0</v>
      </c>
      <c r="X3" s="120"/>
      <c r="Y3" s="120"/>
      <c r="Z3" s="120" t="s">
        <v>66</v>
      </c>
      <c r="AA3" s="120"/>
      <c r="AB3" s="120" t="s">
        <v>352</v>
      </c>
      <c r="AC3" s="120"/>
    </row>
    <row r="4" spans="1:29" ht="25.5">
      <c r="A4" s="120" t="s">
        <v>889</v>
      </c>
      <c r="B4" s="120" t="s">
        <v>367</v>
      </c>
      <c r="C4" s="120"/>
      <c r="D4" s="481" t="s">
        <v>896</v>
      </c>
      <c r="E4" s="120" t="s">
        <v>897</v>
      </c>
      <c r="F4" s="474" t="s">
        <v>942</v>
      </c>
      <c r="G4" s="474" t="s">
        <v>258</v>
      </c>
      <c r="H4" s="120" t="s">
        <v>900</v>
      </c>
      <c r="I4" s="120"/>
      <c r="J4" s="475">
        <v>1.96</v>
      </c>
      <c r="K4" s="476">
        <v>2.65</v>
      </c>
      <c r="L4" s="120">
        <v>72</v>
      </c>
      <c r="M4" s="476">
        <v>2.65</v>
      </c>
      <c r="N4" s="482">
        <f t="shared" si="0"/>
        <v>0.07502831257078142</v>
      </c>
      <c r="O4" s="120">
        <v>72</v>
      </c>
      <c r="P4" s="477">
        <v>0</v>
      </c>
      <c r="Q4" s="477">
        <v>0.25</v>
      </c>
      <c r="R4" s="120"/>
      <c r="S4" s="478"/>
      <c r="T4" s="479"/>
      <c r="U4" s="479"/>
      <c r="V4" s="120"/>
      <c r="W4" s="480">
        <f t="shared" si="1"/>
        <v>0</v>
      </c>
      <c r="X4" s="120"/>
      <c r="Y4" s="120"/>
      <c r="Z4" s="120" t="s">
        <v>66</v>
      </c>
      <c r="AA4" s="120"/>
      <c r="AB4" s="120" t="s">
        <v>352</v>
      </c>
      <c r="AC4" s="120"/>
    </row>
    <row r="5" spans="1:29" ht="25.5">
      <c r="A5" s="120" t="s">
        <v>890</v>
      </c>
      <c r="B5" s="120" t="s">
        <v>367</v>
      </c>
      <c r="C5" s="120"/>
      <c r="D5" s="481" t="s">
        <v>896</v>
      </c>
      <c r="E5" s="120" t="s">
        <v>897</v>
      </c>
      <c r="F5" s="474" t="s">
        <v>943</v>
      </c>
      <c r="G5" s="474" t="s">
        <v>1007</v>
      </c>
      <c r="H5" s="120" t="s">
        <v>901</v>
      </c>
      <c r="I5" s="120"/>
      <c r="J5" s="475">
        <v>2.53</v>
      </c>
      <c r="K5" s="476">
        <v>2.59</v>
      </c>
      <c r="L5" s="120">
        <v>48</v>
      </c>
      <c r="M5" s="476">
        <v>2.59</v>
      </c>
      <c r="N5" s="482">
        <f t="shared" si="0"/>
        <v>0.0733295583238958</v>
      </c>
      <c r="O5" s="120">
        <v>48</v>
      </c>
      <c r="P5" s="477">
        <v>0</v>
      </c>
      <c r="Q5" s="477">
        <v>0.25</v>
      </c>
      <c r="R5" s="120"/>
      <c r="S5" s="478"/>
      <c r="T5" s="479"/>
      <c r="U5" s="479"/>
      <c r="V5" s="120"/>
      <c r="W5" s="480">
        <f t="shared" si="1"/>
        <v>0</v>
      </c>
      <c r="X5" s="120"/>
      <c r="Y5" s="120"/>
      <c r="Z5" s="120" t="s">
        <v>66</v>
      </c>
      <c r="AA5" s="120"/>
      <c r="AB5" s="120" t="s">
        <v>352</v>
      </c>
      <c r="AC5" s="120"/>
    </row>
    <row r="6" spans="1:29" ht="26.25" customHeight="1">
      <c r="A6" s="120" t="s">
        <v>891</v>
      </c>
      <c r="B6" s="120" t="s">
        <v>348</v>
      </c>
      <c r="C6" s="120"/>
      <c r="D6" s="120"/>
      <c r="E6" s="120" t="s">
        <v>897</v>
      </c>
      <c r="F6" s="474" t="s">
        <v>902</v>
      </c>
      <c r="G6" s="474" t="s">
        <v>902</v>
      </c>
      <c r="H6" s="120" t="s">
        <v>903</v>
      </c>
      <c r="I6" s="120"/>
      <c r="J6" s="475">
        <v>0.62</v>
      </c>
      <c r="K6" s="476">
        <v>0.31</v>
      </c>
      <c r="L6" s="120">
        <v>48</v>
      </c>
      <c r="M6" s="476">
        <v>0.31</v>
      </c>
      <c r="N6" s="482">
        <f t="shared" si="0"/>
        <v>0.008776896942242355</v>
      </c>
      <c r="O6" s="120">
        <v>48</v>
      </c>
      <c r="P6" s="477">
        <v>0</v>
      </c>
      <c r="Q6" s="477">
        <v>0.25</v>
      </c>
      <c r="R6" s="120"/>
      <c r="S6" s="478"/>
      <c r="T6" s="479"/>
      <c r="U6" s="479"/>
      <c r="V6" s="120"/>
      <c r="W6" s="480">
        <f t="shared" si="1"/>
        <v>0</v>
      </c>
      <c r="X6" s="120"/>
      <c r="Y6" s="120"/>
      <c r="Z6" s="120" t="s">
        <v>66</v>
      </c>
      <c r="AA6" s="120"/>
      <c r="AB6" s="120" t="s">
        <v>352</v>
      </c>
      <c r="AC6" s="120"/>
    </row>
    <row r="7" spans="1:29" ht="26.25" customHeight="1">
      <c r="A7" s="120" t="s">
        <v>892</v>
      </c>
      <c r="B7" s="120" t="s">
        <v>348</v>
      </c>
      <c r="C7" s="120"/>
      <c r="D7" s="120"/>
      <c r="E7" s="120" t="s">
        <v>897</v>
      </c>
      <c r="F7" s="474" t="s">
        <v>904</v>
      </c>
      <c r="G7" s="474" t="s">
        <v>904</v>
      </c>
      <c r="H7" s="120" t="s">
        <v>906</v>
      </c>
      <c r="I7" s="120"/>
      <c r="J7" s="475">
        <v>0.74</v>
      </c>
      <c r="K7" s="476">
        <v>0.49</v>
      </c>
      <c r="L7" s="120">
        <v>48</v>
      </c>
      <c r="M7" s="476">
        <v>0.49</v>
      </c>
      <c r="N7" s="482">
        <f t="shared" si="0"/>
        <v>0.013873159682899207</v>
      </c>
      <c r="O7" s="120">
        <v>48</v>
      </c>
      <c r="P7" s="477">
        <v>0</v>
      </c>
      <c r="Q7" s="477">
        <v>0.25</v>
      </c>
      <c r="R7" s="120"/>
      <c r="S7" s="478"/>
      <c r="T7" s="479"/>
      <c r="U7" s="479"/>
      <c r="V7" s="120"/>
      <c r="W7" s="480">
        <f t="shared" si="1"/>
        <v>0</v>
      </c>
      <c r="X7" s="120"/>
      <c r="Y7" s="120"/>
      <c r="Z7" s="120" t="s">
        <v>66</v>
      </c>
      <c r="AA7" s="120"/>
      <c r="AB7" s="120" t="s">
        <v>352</v>
      </c>
      <c r="AC7" s="120"/>
    </row>
    <row r="8" spans="1:29" ht="25.5">
      <c r="A8" s="120" t="s">
        <v>893</v>
      </c>
      <c r="B8" s="120" t="s">
        <v>348</v>
      </c>
      <c r="C8" s="120"/>
      <c r="D8" s="120"/>
      <c r="E8" s="120" t="s">
        <v>897</v>
      </c>
      <c r="F8" s="474" t="s">
        <v>905</v>
      </c>
      <c r="G8" s="474" t="s">
        <v>905</v>
      </c>
      <c r="H8" s="120" t="s">
        <v>907</v>
      </c>
      <c r="I8" s="120"/>
      <c r="J8" s="475">
        <v>1.02</v>
      </c>
      <c r="K8" s="476">
        <v>0.69</v>
      </c>
      <c r="L8" s="120">
        <v>48</v>
      </c>
      <c r="M8" s="476">
        <v>0.69</v>
      </c>
      <c r="N8" s="482">
        <f t="shared" si="0"/>
        <v>0.019535673839184597</v>
      </c>
      <c r="O8" s="120">
        <v>48</v>
      </c>
      <c r="P8" s="477">
        <v>0</v>
      </c>
      <c r="Q8" s="477">
        <v>0.25</v>
      </c>
      <c r="R8" s="120"/>
      <c r="S8" s="478"/>
      <c r="T8" s="479"/>
      <c r="U8" s="479"/>
      <c r="V8" s="120"/>
      <c r="W8" s="480">
        <f t="shared" si="1"/>
        <v>0</v>
      </c>
      <c r="X8" s="120"/>
      <c r="Y8" s="120"/>
      <c r="Z8" s="120" t="s">
        <v>66</v>
      </c>
      <c r="AA8" s="120"/>
      <c r="AB8" s="120" t="s">
        <v>352</v>
      </c>
      <c r="AC8" s="120"/>
    </row>
    <row r="9" spans="1:29" ht="38.25">
      <c r="A9" s="120" t="s">
        <v>894</v>
      </c>
      <c r="B9" s="120" t="s">
        <v>348</v>
      </c>
      <c r="C9" s="120"/>
      <c r="D9" s="120"/>
      <c r="E9" s="120" t="s">
        <v>897</v>
      </c>
      <c r="F9" s="474" t="s">
        <v>910</v>
      </c>
      <c r="G9" s="474" t="s">
        <v>910</v>
      </c>
      <c r="H9" s="120" t="s">
        <v>908</v>
      </c>
      <c r="I9" s="120"/>
      <c r="J9" s="475">
        <v>1.18</v>
      </c>
      <c r="K9" s="476">
        <v>0.85</v>
      </c>
      <c r="L9" s="120">
        <v>48</v>
      </c>
      <c r="M9" s="476">
        <v>0.85</v>
      </c>
      <c r="N9" s="482">
        <f t="shared" si="0"/>
        <v>0.02406568516421291</v>
      </c>
      <c r="O9" s="120">
        <v>48</v>
      </c>
      <c r="P9" s="477">
        <v>0</v>
      </c>
      <c r="Q9" s="477">
        <v>0.25</v>
      </c>
      <c r="R9" s="120"/>
      <c r="S9" s="478"/>
      <c r="T9" s="479"/>
      <c r="U9" s="479"/>
      <c r="V9" s="120"/>
      <c r="W9" s="480">
        <f t="shared" si="1"/>
        <v>0</v>
      </c>
      <c r="X9" s="120"/>
      <c r="Y9" s="120"/>
      <c r="Z9" s="120" t="s">
        <v>66</v>
      </c>
      <c r="AA9" s="120"/>
      <c r="AB9" s="120" t="s">
        <v>352</v>
      </c>
      <c r="AC9" s="120"/>
    </row>
    <row r="10" spans="1:29" ht="25.5">
      <c r="A10" s="120" t="s">
        <v>895</v>
      </c>
      <c r="B10" s="120" t="s">
        <v>348</v>
      </c>
      <c r="C10" s="120"/>
      <c r="D10" s="120"/>
      <c r="E10" s="120" t="s">
        <v>897</v>
      </c>
      <c r="F10" s="474" t="s">
        <v>911</v>
      </c>
      <c r="G10" s="474" t="s">
        <v>911</v>
      </c>
      <c r="H10" s="120" t="s">
        <v>909</v>
      </c>
      <c r="I10" s="120"/>
      <c r="J10" s="475">
        <v>1.86</v>
      </c>
      <c r="K10" s="476">
        <v>1.27</v>
      </c>
      <c r="L10" s="120">
        <v>48</v>
      </c>
      <c r="M10" s="476">
        <v>1.27</v>
      </c>
      <c r="N10" s="482">
        <f t="shared" si="0"/>
        <v>0.03595696489241223</v>
      </c>
      <c r="O10" s="120">
        <v>48</v>
      </c>
      <c r="P10" s="477">
        <v>0</v>
      </c>
      <c r="Q10" s="477">
        <v>0.25</v>
      </c>
      <c r="R10" s="120"/>
      <c r="S10" s="478"/>
      <c r="T10" s="479"/>
      <c r="U10" s="479"/>
      <c r="V10" s="120"/>
      <c r="W10" s="480">
        <f t="shared" si="1"/>
        <v>0</v>
      </c>
      <c r="X10" s="120"/>
      <c r="Y10" s="120"/>
      <c r="Z10" s="120" t="s">
        <v>66</v>
      </c>
      <c r="AA10" s="120"/>
      <c r="AB10" s="120" t="s">
        <v>352</v>
      </c>
      <c r="AC10" s="120"/>
    </row>
    <row r="11" spans="1:29" ht="25.5">
      <c r="A11" s="120" t="s">
        <v>912</v>
      </c>
      <c r="B11" s="120" t="s">
        <v>348</v>
      </c>
      <c r="C11" s="120"/>
      <c r="D11" s="120"/>
      <c r="E11" s="120" t="s">
        <v>897</v>
      </c>
      <c r="F11" s="474" t="s">
        <v>924</v>
      </c>
      <c r="G11" s="474" t="s">
        <v>924</v>
      </c>
      <c r="H11" s="120" t="s">
        <v>918</v>
      </c>
      <c r="I11" s="120"/>
      <c r="J11" s="475">
        <v>0.75</v>
      </c>
      <c r="K11" s="476">
        <v>0.24</v>
      </c>
      <c r="L11" s="120">
        <v>48</v>
      </c>
      <c r="M11" s="476">
        <v>0.24</v>
      </c>
      <c r="N11" s="482">
        <f t="shared" si="0"/>
        <v>0.006795016987542469</v>
      </c>
      <c r="O11" s="120">
        <v>48</v>
      </c>
      <c r="P11" s="477">
        <v>0</v>
      </c>
      <c r="Q11" s="477">
        <v>0.25</v>
      </c>
      <c r="R11" s="120"/>
      <c r="S11" s="478"/>
      <c r="T11" s="479"/>
      <c r="U11" s="479"/>
      <c r="V11" s="120"/>
      <c r="W11" s="480">
        <f t="shared" si="1"/>
        <v>0</v>
      </c>
      <c r="X11" s="120"/>
      <c r="Y11" s="120"/>
      <c r="Z11" s="120" t="s">
        <v>66</v>
      </c>
      <c r="AA11" s="120"/>
      <c r="AB11" s="120" t="s">
        <v>352</v>
      </c>
      <c r="AC11" s="120"/>
    </row>
    <row r="12" spans="1:29" ht="25.5">
      <c r="A12" s="120" t="s">
        <v>913</v>
      </c>
      <c r="B12" s="120" t="s">
        <v>348</v>
      </c>
      <c r="C12" s="120"/>
      <c r="D12" s="120"/>
      <c r="E12" s="120" t="s">
        <v>897</v>
      </c>
      <c r="F12" s="474" t="s">
        <v>925</v>
      </c>
      <c r="G12" s="474" t="s">
        <v>925</v>
      </c>
      <c r="H12" s="120" t="s">
        <v>919</v>
      </c>
      <c r="I12" s="120"/>
      <c r="J12" s="475">
        <v>0.93</v>
      </c>
      <c r="K12" s="476">
        <v>0.36</v>
      </c>
      <c r="L12" s="120">
        <v>48</v>
      </c>
      <c r="M12" s="476">
        <v>0.36</v>
      </c>
      <c r="N12" s="482">
        <f t="shared" si="0"/>
        <v>0.010192525481313703</v>
      </c>
      <c r="O12" s="120">
        <v>48</v>
      </c>
      <c r="P12" s="477">
        <v>0</v>
      </c>
      <c r="Q12" s="477">
        <v>0.25</v>
      </c>
      <c r="R12" s="120"/>
      <c r="S12" s="478"/>
      <c r="T12" s="479"/>
      <c r="U12" s="479"/>
      <c r="V12" s="120"/>
      <c r="W12" s="480">
        <f t="shared" si="1"/>
        <v>0</v>
      </c>
      <c r="X12" s="120"/>
      <c r="Y12" s="120"/>
      <c r="Z12" s="120" t="s">
        <v>66</v>
      </c>
      <c r="AA12" s="120"/>
      <c r="AB12" s="120" t="s">
        <v>352</v>
      </c>
      <c r="AC12" s="120"/>
    </row>
    <row r="13" spans="1:29" ht="25.5">
      <c r="A13" s="120" t="s">
        <v>914</v>
      </c>
      <c r="B13" s="120" t="s">
        <v>348</v>
      </c>
      <c r="C13" s="120"/>
      <c r="D13" s="120"/>
      <c r="E13" s="120" t="s">
        <v>897</v>
      </c>
      <c r="F13" s="474" t="s">
        <v>926</v>
      </c>
      <c r="G13" s="474" t="s">
        <v>926</v>
      </c>
      <c r="H13" s="120" t="s">
        <v>920</v>
      </c>
      <c r="I13" s="120"/>
      <c r="J13" s="475">
        <v>1.16</v>
      </c>
      <c r="K13" s="120">
        <v>0.52</v>
      </c>
      <c r="L13" s="120">
        <v>48</v>
      </c>
      <c r="M13" s="120">
        <v>0.52</v>
      </c>
      <c r="N13" s="482">
        <f t="shared" si="0"/>
        <v>0.014722536806342017</v>
      </c>
      <c r="O13" s="120">
        <v>48</v>
      </c>
      <c r="P13" s="477">
        <v>0</v>
      </c>
      <c r="Q13" s="477">
        <v>0.25</v>
      </c>
      <c r="R13" s="120"/>
      <c r="S13" s="478"/>
      <c r="T13" s="479"/>
      <c r="U13" s="479"/>
      <c r="V13" s="120"/>
      <c r="W13" s="480">
        <f aca="true" t="shared" si="2" ref="W13:W32">SUM(V13*U13)</f>
        <v>0</v>
      </c>
      <c r="X13" s="120"/>
      <c r="Y13" s="120"/>
      <c r="Z13" s="120" t="s">
        <v>66</v>
      </c>
      <c r="AA13" s="120"/>
      <c r="AB13" s="120" t="s">
        <v>352</v>
      </c>
      <c r="AC13" s="120"/>
    </row>
    <row r="14" spans="1:29" ht="25.5">
      <c r="A14" s="120" t="s">
        <v>915</v>
      </c>
      <c r="B14" s="120" t="s">
        <v>348</v>
      </c>
      <c r="C14" s="120"/>
      <c r="D14" s="481" t="s">
        <v>896</v>
      </c>
      <c r="E14" s="120" t="s">
        <v>897</v>
      </c>
      <c r="F14" s="474" t="s">
        <v>937</v>
      </c>
      <c r="G14" s="474" t="s">
        <v>1008</v>
      </c>
      <c r="H14" s="120" t="s">
        <v>921</v>
      </c>
      <c r="I14" s="120"/>
      <c r="J14" s="475">
        <v>0.98</v>
      </c>
      <c r="K14" s="120">
        <v>0.38</v>
      </c>
      <c r="L14" s="120">
        <v>48</v>
      </c>
      <c r="M14" s="120">
        <v>0.38</v>
      </c>
      <c r="N14" s="482">
        <f t="shared" si="0"/>
        <v>0.010758776896942242</v>
      </c>
      <c r="O14" s="120">
        <v>48</v>
      </c>
      <c r="P14" s="477">
        <v>0</v>
      </c>
      <c r="Q14" s="477">
        <v>0.25</v>
      </c>
      <c r="R14" s="120"/>
      <c r="S14" s="478"/>
      <c r="T14" s="479"/>
      <c r="U14" s="479"/>
      <c r="V14" s="120"/>
      <c r="W14" s="480">
        <f t="shared" si="2"/>
        <v>0</v>
      </c>
      <c r="X14" s="120"/>
      <c r="Y14" s="120"/>
      <c r="Z14" s="120" t="s">
        <v>66</v>
      </c>
      <c r="AA14" s="120"/>
      <c r="AB14" s="120" t="s">
        <v>352</v>
      </c>
      <c r="AC14" s="120"/>
    </row>
    <row r="15" spans="1:29" ht="25.5">
      <c r="A15" s="120" t="s">
        <v>916</v>
      </c>
      <c r="B15" s="120" t="s">
        <v>348</v>
      </c>
      <c r="C15" s="120"/>
      <c r="D15" s="481" t="s">
        <v>896</v>
      </c>
      <c r="E15" s="120" t="s">
        <v>897</v>
      </c>
      <c r="F15" s="474" t="s">
        <v>938</v>
      </c>
      <c r="G15" s="474" t="s">
        <v>1009</v>
      </c>
      <c r="H15" s="120" t="s">
        <v>922</v>
      </c>
      <c r="I15" s="120"/>
      <c r="J15" s="475">
        <v>1.09</v>
      </c>
      <c r="K15" s="120">
        <v>0.56</v>
      </c>
      <c r="L15" s="120">
        <v>48</v>
      </c>
      <c r="M15" s="120">
        <v>0.56</v>
      </c>
      <c r="N15" s="482">
        <f t="shared" si="0"/>
        <v>0.015855039637599096</v>
      </c>
      <c r="O15" s="120">
        <v>48</v>
      </c>
      <c r="P15" s="477">
        <v>0</v>
      </c>
      <c r="Q15" s="477">
        <v>0.25</v>
      </c>
      <c r="R15" s="120"/>
      <c r="S15" s="478"/>
      <c r="T15" s="479"/>
      <c r="U15" s="479"/>
      <c r="V15" s="120"/>
      <c r="W15" s="480">
        <f t="shared" si="2"/>
        <v>0</v>
      </c>
      <c r="X15" s="120"/>
      <c r="Y15" s="120"/>
      <c r="Z15" s="120" t="s">
        <v>66</v>
      </c>
      <c r="AA15" s="120"/>
      <c r="AB15" s="120" t="s">
        <v>352</v>
      </c>
      <c r="AC15" s="120"/>
    </row>
    <row r="16" spans="1:29" ht="25.5">
      <c r="A16" s="120" t="s">
        <v>917</v>
      </c>
      <c r="B16" s="120" t="s">
        <v>348</v>
      </c>
      <c r="C16" s="120"/>
      <c r="D16" s="481" t="s">
        <v>896</v>
      </c>
      <c r="E16" s="120" t="s">
        <v>897</v>
      </c>
      <c r="F16" s="474" t="s">
        <v>939</v>
      </c>
      <c r="G16" s="474" t="s">
        <v>1010</v>
      </c>
      <c r="H16" s="120" t="s">
        <v>923</v>
      </c>
      <c r="I16" s="120"/>
      <c r="J16" s="475">
        <v>1.59</v>
      </c>
      <c r="K16" s="120">
        <v>0.83</v>
      </c>
      <c r="L16" s="120">
        <v>48</v>
      </c>
      <c r="M16" s="120">
        <v>0.83</v>
      </c>
      <c r="N16" s="482">
        <f t="shared" si="0"/>
        <v>0.02349943374858437</v>
      </c>
      <c r="O16" s="120">
        <v>48</v>
      </c>
      <c r="P16" s="477">
        <v>0</v>
      </c>
      <c r="Q16" s="477">
        <v>0.25</v>
      </c>
      <c r="R16" s="120"/>
      <c r="S16" s="478"/>
      <c r="T16" s="479"/>
      <c r="U16" s="479"/>
      <c r="V16" s="120"/>
      <c r="W16" s="480">
        <f t="shared" si="2"/>
        <v>0</v>
      </c>
      <c r="X16" s="120"/>
      <c r="Y16" s="120"/>
      <c r="Z16" s="120" t="s">
        <v>66</v>
      </c>
      <c r="AA16" s="120"/>
      <c r="AB16" s="120" t="s">
        <v>352</v>
      </c>
      <c r="AC16" s="120"/>
    </row>
    <row r="17" spans="1:29" ht="25.5">
      <c r="A17" s="495" t="s">
        <v>927</v>
      </c>
      <c r="B17" s="495" t="s">
        <v>348</v>
      </c>
      <c r="C17" s="495"/>
      <c r="D17" s="495"/>
      <c r="E17" s="495" t="s">
        <v>897</v>
      </c>
      <c r="F17" s="496" t="s">
        <v>931</v>
      </c>
      <c r="G17" s="496" t="s">
        <v>931</v>
      </c>
      <c r="H17" s="120" t="s">
        <v>932</v>
      </c>
      <c r="I17" s="120"/>
      <c r="J17" s="475">
        <v>1.15</v>
      </c>
      <c r="K17" s="476">
        <v>0.48</v>
      </c>
      <c r="L17" s="120">
        <v>48</v>
      </c>
      <c r="M17" s="120">
        <v>0.48</v>
      </c>
      <c r="N17" s="482">
        <f t="shared" si="0"/>
        <v>0.013590033975084938</v>
      </c>
      <c r="O17" s="120">
        <v>48</v>
      </c>
      <c r="P17" s="477">
        <v>0</v>
      </c>
      <c r="Q17" s="477">
        <v>0.25</v>
      </c>
      <c r="R17" s="120"/>
      <c r="S17" s="478"/>
      <c r="T17" s="479"/>
      <c r="U17" s="479"/>
      <c r="V17" s="120"/>
      <c r="W17" s="480">
        <f t="shared" si="2"/>
        <v>0</v>
      </c>
      <c r="X17" s="120"/>
      <c r="Y17" s="120"/>
      <c r="Z17" s="120" t="s">
        <v>66</v>
      </c>
      <c r="AA17" s="120"/>
      <c r="AB17" s="120" t="s">
        <v>352</v>
      </c>
      <c r="AC17" s="120"/>
    </row>
    <row r="18" spans="1:29" ht="25.5">
      <c r="A18" s="495" t="s">
        <v>928</v>
      </c>
      <c r="B18" s="495" t="s">
        <v>348</v>
      </c>
      <c r="C18" s="495"/>
      <c r="D18" s="495"/>
      <c r="E18" s="495" t="s">
        <v>897</v>
      </c>
      <c r="F18" s="483" t="s">
        <v>312</v>
      </c>
      <c r="G18" s="483" t="s">
        <v>312</v>
      </c>
      <c r="H18" s="120" t="s">
        <v>933</v>
      </c>
      <c r="I18" s="120"/>
      <c r="J18" s="475">
        <v>0.75</v>
      </c>
      <c r="K18" s="476">
        <v>0.46</v>
      </c>
      <c r="L18" s="120">
        <v>48</v>
      </c>
      <c r="M18" s="120">
        <v>0.46</v>
      </c>
      <c r="N18" s="482">
        <f t="shared" si="0"/>
        <v>0.013023782559456399</v>
      </c>
      <c r="O18" s="120">
        <v>48</v>
      </c>
      <c r="P18" s="477">
        <v>0</v>
      </c>
      <c r="Q18" s="477">
        <v>0.25</v>
      </c>
      <c r="R18" s="120"/>
      <c r="S18" s="478"/>
      <c r="T18" s="479"/>
      <c r="U18" s="479"/>
      <c r="V18" s="120"/>
      <c r="W18" s="480">
        <f t="shared" si="2"/>
        <v>0</v>
      </c>
      <c r="X18" s="120"/>
      <c r="Y18" s="120"/>
      <c r="Z18" s="120" t="s">
        <v>66</v>
      </c>
      <c r="AA18" s="120"/>
      <c r="AB18" s="120" t="s">
        <v>352</v>
      </c>
      <c r="AC18" s="120"/>
    </row>
    <row r="19" spans="1:29" ht="25.5">
      <c r="A19" s="120" t="s">
        <v>929</v>
      </c>
      <c r="B19" s="120" t="s">
        <v>348</v>
      </c>
      <c r="C19" s="120"/>
      <c r="D19" s="120"/>
      <c r="E19" s="120" t="s">
        <v>897</v>
      </c>
      <c r="F19" s="474" t="s">
        <v>936</v>
      </c>
      <c r="G19" s="474" t="s">
        <v>936</v>
      </c>
      <c r="H19" s="120" t="s">
        <v>934</v>
      </c>
      <c r="I19" s="120"/>
      <c r="J19" s="475">
        <v>0.2</v>
      </c>
      <c r="K19" s="476">
        <v>0.56</v>
      </c>
      <c r="L19" s="120">
        <v>300</v>
      </c>
      <c r="M19" s="120">
        <v>0.56</v>
      </c>
      <c r="N19" s="482">
        <f t="shared" si="0"/>
        <v>0.015855039637599096</v>
      </c>
      <c r="O19" s="120">
        <v>300</v>
      </c>
      <c r="P19" s="477">
        <v>0</v>
      </c>
      <c r="Q19" s="477">
        <v>0.25</v>
      </c>
      <c r="R19" s="120"/>
      <c r="S19" s="478"/>
      <c r="T19" s="479"/>
      <c r="U19" s="479"/>
      <c r="V19" s="120"/>
      <c r="W19" s="480">
        <f t="shared" si="2"/>
        <v>0</v>
      </c>
      <c r="X19" s="120"/>
      <c r="Y19" s="120"/>
      <c r="Z19" s="120" t="s">
        <v>66</v>
      </c>
      <c r="AA19" s="120"/>
      <c r="AB19" s="120" t="s">
        <v>352</v>
      </c>
      <c r="AC19" s="120"/>
    </row>
    <row r="20" spans="1:29" ht="76.5">
      <c r="A20" s="120" t="s">
        <v>930</v>
      </c>
      <c r="B20" s="120" t="s">
        <v>348</v>
      </c>
      <c r="C20" s="120"/>
      <c r="D20" s="120"/>
      <c r="E20" s="120" t="s">
        <v>897</v>
      </c>
      <c r="F20" s="143" t="s">
        <v>945</v>
      </c>
      <c r="G20" s="474" t="s">
        <v>947</v>
      </c>
      <c r="H20" s="120" t="s">
        <v>935</v>
      </c>
      <c r="I20" s="120"/>
      <c r="J20" s="475">
        <v>4.02</v>
      </c>
      <c r="K20" s="476">
        <v>1.74</v>
      </c>
      <c r="L20" s="120">
        <v>24</v>
      </c>
      <c r="M20" s="120">
        <v>1.74</v>
      </c>
      <c r="N20" s="482">
        <f t="shared" si="0"/>
        <v>0.0492638731596829</v>
      </c>
      <c r="O20" s="120">
        <v>24</v>
      </c>
      <c r="P20" s="477">
        <v>0</v>
      </c>
      <c r="Q20" s="477">
        <v>0.25</v>
      </c>
      <c r="R20" s="120"/>
      <c r="S20" s="478"/>
      <c r="T20" s="479"/>
      <c r="U20" s="479"/>
      <c r="V20" s="120"/>
      <c r="W20" s="480">
        <f t="shared" si="2"/>
        <v>0</v>
      </c>
      <c r="X20" s="120"/>
      <c r="Y20" s="120"/>
      <c r="Z20" s="120" t="s">
        <v>66</v>
      </c>
      <c r="AA20" s="120"/>
      <c r="AB20" s="120" t="s">
        <v>352</v>
      </c>
      <c r="AC20" s="120"/>
    </row>
    <row r="21" spans="1:29" ht="51">
      <c r="A21" s="120" t="s">
        <v>948</v>
      </c>
      <c r="B21" s="120" t="s">
        <v>409</v>
      </c>
      <c r="C21" s="120"/>
      <c r="D21" s="120"/>
      <c r="E21" s="120" t="s">
        <v>951</v>
      </c>
      <c r="F21" s="143" t="s">
        <v>956</v>
      </c>
      <c r="G21" s="474" t="s">
        <v>958</v>
      </c>
      <c r="H21" s="120" t="s">
        <v>953</v>
      </c>
      <c r="I21" s="120"/>
      <c r="J21" s="475">
        <v>3.2</v>
      </c>
      <c r="K21" s="476">
        <v>1.37</v>
      </c>
      <c r="L21" s="120">
        <v>12</v>
      </c>
      <c r="M21" s="120">
        <v>1.37</v>
      </c>
      <c r="N21" s="482">
        <f t="shared" si="0"/>
        <v>0.038788221970554926</v>
      </c>
      <c r="O21" s="120">
        <v>12</v>
      </c>
      <c r="P21" s="477">
        <v>0</v>
      </c>
      <c r="Q21" s="477">
        <v>0.25</v>
      </c>
      <c r="R21" s="120"/>
      <c r="S21" s="478"/>
      <c r="T21" s="479"/>
      <c r="U21" s="479"/>
      <c r="V21" s="120"/>
      <c r="W21" s="480">
        <f t="shared" si="2"/>
        <v>0</v>
      </c>
      <c r="X21" s="120"/>
      <c r="Y21" s="120"/>
      <c r="Z21" s="120" t="s">
        <v>66</v>
      </c>
      <c r="AA21" s="120"/>
      <c r="AB21" s="120" t="s">
        <v>352</v>
      </c>
      <c r="AC21" s="120"/>
    </row>
    <row r="22" spans="1:29" ht="38.25">
      <c r="A22" s="120" t="s">
        <v>949</v>
      </c>
      <c r="B22" s="120" t="s">
        <v>950</v>
      </c>
      <c r="C22" s="120"/>
      <c r="D22" s="120"/>
      <c r="E22" s="120" t="s">
        <v>951</v>
      </c>
      <c r="F22" s="474" t="s">
        <v>959</v>
      </c>
      <c r="G22" s="474" t="s">
        <v>959</v>
      </c>
      <c r="H22" s="120" t="s">
        <v>954</v>
      </c>
      <c r="I22" s="120"/>
      <c r="J22" s="475">
        <v>1.07</v>
      </c>
      <c r="K22" s="476">
        <v>0.24</v>
      </c>
      <c r="L22" s="120">
        <v>24</v>
      </c>
      <c r="M22" s="120">
        <v>0.24</v>
      </c>
      <c r="N22" s="482">
        <f t="shared" si="0"/>
        <v>0.006795016987542469</v>
      </c>
      <c r="O22" s="120">
        <v>24</v>
      </c>
      <c r="P22" s="477">
        <v>0</v>
      </c>
      <c r="Q22" s="477">
        <v>0.25</v>
      </c>
      <c r="R22" s="120"/>
      <c r="S22" s="478"/>
      <c r="T22" s="479"/>
      <c r="U22" s="479"/>
      <c r="V22" s="120"/>
      <c r="W22" s="480">
        <f t="shared" si="2"/>
        <v>0</v>
      </c>
      <c r="X22" s="120"/>
      <c r="Y22" s="120"/>
      <c r="Z22" s="120" t="s">
        <v>66</v>
      </c>
      <c r="AA22" s="120"/>
      <c r="AB22" s="120" t="s">
        <v>352</v>
      </c>
      <c r="AC22" s="120"/>
    </row>
    <row r="23" spans="1:29" ht="25.5">
      <c r="A23" s="120" t="s">
        <v>44</v>
      </c>
      <c r="B23" s="120" t="s">
        <v>409</v>
      </c>
      <c r="C23" s="120"/>
      <c r="D23" s="120"/>
      <c r="E23" s="120" t="s">
        <v>952</v>
      </c>
      <c r="F23" s="483" t="s">
        <v>270</v>
      </c>
      <c r="G23" s="483" t="s">
        <v>270</v>
      </c>
      <c r="H23" s="120" t="s">
        <v>228</v>
      </c>
      <c r="I23" s="120"/>
      <c r="J23" s="475">
        <v>1.17</v>
      </c>
      <c r="K23" s="476">
        <v>0.71</v>
      </c>
      <c r="L23" s="120">
        <v>15</v>
      </c>
      <c r="M23" s="120">
        <v>0.71</v>
      </c>
      <c r="N23" s="482">
        <f t="shared" si="0"/>
        <v>0.020101925254813136</v>
      </c>
      <c r="O23" s="120">
        <v>15</v>
      </c>
      <c r="P23" s="477">
        <v>0</v>
      </c>
      <c r="Q23" s="477">
        <v>0.25</v>
      </c>
      <c r="R23" s="120"/>
      <c r="S23" s="478"/>
      <c r="T23" s="479"/>
      <c r="U23" s="479"/>
      <c r="V23" s="120"/>
      <c r="W23" s="480">
        <f t="shared" si="2"/>
        <v>0</v>
      </c>
      <c r="X23" s="120"/>
      <c r="Y23" s="120"/>
      <c r="Z23" s="120" t="s">
        <v>66</v>
      </c>
      <c r="AA23" s="120"/>
      <c r="AB23" s="120" t="s">
        <v>352</v>
      </c>
      <c r="AC23" s="120"/>
    </row>
    <row r="24" spans="1:29" ht="25.5">
      <c r="A24" s="120" t="s">
        <v>45</v>
      </c>
      <c r="B24" s="120" t="s">
        <v>409</v>
      </c>
      <c r="C24" s="120"/>
      <c r="D24" s="120"/>
      <c r="E24" s="120" t="s">
        <v>952</v>
      </c>
      <c r="F24" s="483" t="s">
        <v>271</v>
      </c>
      <c r="G24" s="483" t="s">
        <v>271</v>
      </c>
      <c r="H24" s="120" t="s">
        <v>229</v>
      </c>
      <c r="I24" s="120"/>
      <c r="J24" s="475">
        <v>1.25</v>
      </c>
      <c r="K24" s="476">
        <v>1.07</v>
      </c>
      <c r="L24" s="120">
        <v>20</v>
      </c>
      <c r="M24" s="120">
        <v>1.07</v>
      </c>
      <c r="N24" s="482">
        <f t="shared" si="0"/>
        <v>0.03029445073612684</v>
      </c>
      <c r="O24" s="120">
        <v>20</v>
      </c>
      <c r="P24" s="477">
        <v>0</v>
      </c>
      <c r="Q24" s="477">
        <v>0.25</v>
      </c>
      <c r="R24" s="120"/>
      <c r="S24" s="478"/>
      <c r="T24" s="479"/>
      <c r="U24" s="479"/>
      <c r="V24" s="120"/>
      <c r="W24" s="480">
        <f t="shared" si="2"/>
        <v>0</v>
      </c>
      <c r="X24" s="120"/>
      <c r="Y24" s="120"/>
      <c r="Z24" s="120" t="s">
        <v>66</v>
      </c>
      <c r="AA24" s="120"/>
      <c r="AB24" s="120" t="s">
        <v>352</v>
      </c>
      <c r="AC24" s="120"/>
    </row>
    <row r="25" spans="1:29" ht="25.5">
      <c r="A25" s="120" t="s">
        <v>46</v>
      </c>
      <c r="B25" s="120" t="s">
        <v>409</v>
      </c>
      <c r="C25" s="120"/>
      <c r="D25" s="120"/>
      <c r="E25" s="120" t="s">
        <v>952</v>
      </c>
      <c r="F25" s="483" t="s">
        <v>272</v>
      </c>
      <c r="G25" s="483" t="s">
        <v>272</v>
      </c>
      <c r="H25" s="120" t="s">
        <v>230</v>
      </c>
      <c r="I25" s="120"/>
      <c r="J25" s="475">
        <v>1.26</v>
      </c>
      <c r="K25" s="476">
        <v>1.5</v>
      </c>
      <c r="L25" s="120">
        <v>30</v>
      </c>
      <c r="M25" s="120">
        <v>1.5</v>
      </c>
      <c r="N25" s="482">
        <f t="shared" si="0"/>
        <v>0.04246885617214043</v>
      </c>
      <c r="O25" s="120">
        <v>30</v>
      </c>
      <c r="P25" s="477">
        <v>0</v>
      </c>
      <c r="Q25" s="477">
        <v>0.25</v>
      </c>
      <c r="R25" s="120"/>
      <c r="S25" s="478"/>
      <c r="T25" s="479"/>
      <c r="U25" s="479"/>
      <c r="V25" s="120"/>
      <c r="W25" s="480">
        <f t="shared" si="2"/>
        <v>0</v>
      </c>
      <c r="X25" s="120"/>
      <c r="Y25" s="120"/>
      <c r="Z25" s="120" t="s">
        <v>66</v>
      </c>
      <c r="AA25" s="120"/>
      <c r="AB25" s="120" t="s">
        <v>352</v>
      </c>
      <c r="AC25" s="120"/>
    </row>
    <row r="26" spans="1:29" ht="63.75">
      <c r="A26" s="120" t="s">
        <v>47</v>
      </c>
      <c r="B26" s="120" t="s">
        <v>409</v>
      </c>
      <c r="C26" s="120"/>
      <c r="D26" s="120"/>
      <c r="E26" s="120" t="s">
        <v>952</v>
      </c>
      <c r="F26" s="484" t="s">
        <v>533</v>
      </c>
      <c r="G26" s="483" t="s">
        <v>960</v>
      </c>
      <c r="H26" s="120" t="s">
        <v>231</v>
      </c>
      <c r="I26" s="120"/>
      <c r="J26" s="475">
        <v>3.77</v>
      </c>
      <c r="K26" s="476">
        <v>1.75</v>
      </c>
      <c r="L26" s="120">
        <v>12</v>
      </c>
      <c r="M26" s="120">
        <v>1.75</v>
      </c>
      <c r="N26" s="482">
        <f t="shared" si="0"/>
        <v>0.049546998867497166</v>
      </c>
      <c r="O26" s="120">
        <v>12</v>
      </c>
      <c r="P26" s="477">
        <v>0</v>
      </c>
      <c r="Q26" s="477">
        <v>0.25</v>
      </c>
      <c r="R26" s="120"/>
      <c r="S26" s="478"/>
      <c r="T26" s="479"/>
      <c r="U26" s="479"/>
      <c r="V26" s="120"/>
      <c r="W26" s="480">
        <f t="shared" si="2"/>
        <v>0</v>
      </c>
      <c r="X26" s="120"/>
      <c r="Y26" s="120"/>
      <c r="Z26" s="120" t="s">
        <v>66</v>
      </c>
      <c r="AA26" s="120"/>
      <c r="AB26" s="120" t="s">
        <v>352</v>
      </c>
      <c r="AC26" s="120"/>
    </row>
    <row r="27" spans="1:29" ht="99" customHeight="1">
      <c r="A27" s="120" t="s">
        <v>961</v>
      </c>
      <c r="B27" s="120" t="s">
        <v>967</v>
      </c>
      <c r="C27" s="120"/>
      <c r="D27" s="120"/>
      <c r="E27" s="485" t="s">
        <v>575</v>
      </c>
      <c r="F27" s="486" t="s">
        <v>534</v>
      </c>
      <c r="G27" s="487" t="s">
        <v>290</v>
      </c>
      <c r="H27" s="489" t="s">
        <v>969</v>
      </c>
      <c r="I27" s="120"/>
      <c r="J27" s="475">
        <v>7.67</v>
      </c>
      <c r="K27" s="120">
        <v>1.74</v>
      </c>
      <c r="L27" s="120">
        <v>12</v>
      </c>
      <c r="M27" s="120">
        <v>1.74</v>
      </c>
      <c r="N27" s="482">
        <f t="shared" si="0"/>
        <v>0.0492638731596829</v>
      </c>
      <c r="O27" s="120">
        <v>12</v>
      </c>
      <c r="P27" s="477">
        <v>0</v>
      </c>
      <c r="Q27" s="477">
        <v>0.25</v>
      </c>
      <c r="R27" s="120"/>
      <c r="S27" s="478"/>
      <c r="T27" s="479"/>
      <c r="U27" s="479"/>
      <c r="V27" s="120"/>
      <c r="W27" s="480">
        <f t="shared" si="2"/>
        <v>0</v>
      </c>
      <c r="X27" s="120"/>
      <c r="Y27" s="120"/>
      <c r="Z27" s="120" t="s">
        <v>66</v>
      </c>
      <c r="AA27" s="120"/>
      <c r="AB27" s="120" t="s">
        <v>352</v>
      </c>
      <c r="AC27" s="120"/>
    </row>
    <row r="28" spans="1:29" ht="63.75">
      <c r="A28" s="120" t="s">
        <v>962</v>
      </c>
      <c r="B28" s="120" t="s">
        <v>967</v>
      </c>
      <c r="C28" s="120"/>
      <c r="D28" s="120"/>
      <c r="E28" s="485" t="s">
        <v>575</v>
      </c>
      <c r="F28" s="486" t="s">
        <v>536</v>
      </c>
      <c r="G28" s="488" t="s">
        <v>291</v>
      </c>
      <c r="H28" s="489" t="s">
        <v>970</v>
      </c>
      <c r="I28" s="120"/>
      <c r="J28" s="475">
        <v>8.67</v>
      </c>
      <c r="K28" s="120">
        <v>1.76</v>
      </c>
      <c r="L28" s="120">
        <v>6</v>
      </c>
      <c r="M28" s="120">
        <v>1.76</v>
      </c>
      <c r="N28" s="482">
        <f t="shared" si="0"/>
        <v>0.04983012457531144</v>
      </c>
      <c r="O28" s="120">
        <v>6</v>
      </c>
      <c r="P28" s="477">
        <v>0</v>
      </c>
      <c r="Q28" s="477">
        <v>0.25</v>
      </c>
      <c r="R28" s="120"/>
      <c r="S28" s="478"/>
      <c r="T28" s="479"/>
      <c r="U28" s="479"/>
      <c r="V28" s="120"/>
      <c r="W28" s="480">
        <f t="shared" si="2"/>
        <v>0</v>
      </c>
      <c r="X28" s="120"/>
      <c r="Y28" s="120"/>
      <c r="Z28" s="120" t="s">
        <v>66</v>
      </c>
      <c r="AA28" s="120"/>
      <c r="AB28" s="120" t="s">
        <v>352</v>
      </c>
      <c r="AC28" s="120"/>
    </row>
    <row r="29" spans="1:29" ht="76.5">
      <c r="A29" s="120" t="s">
        <v>963</v>
      </c>
      <c r="B29" s="120" t="s">
        <v>967</v>
      </c>
      <c r="C29" s="120"/>
      <c r="D29" s="120"/>
      <c r="E29" s="485" t="s">
        <v>575</v>
      </c>
      <c r="F29" s="486" t="s">
        <v>535</v>
      </c>
      <c r="G29" s="488" t="s">
        <v>292</v>
      </c>
      <c r="H29" s="489" t="s">
        <v>971</v>
      </c>
      <c r="I29" s="120"/>
      <c r="J29" s="475">
        <v>7.74</v>
      </c>
      <c r="K29" s="120">
        <v>1.6</v>
      </c>
      <c r="L29" s="120">
        <v>12</v>
      </c>
      <c r="M29" s="120">
        <v>1.6</v>
      </c>
      <c r="N29" s="482">
        <f t="shared" si="0"/>
        <v>0.04530011325028313</v>
      </c>
      <c r="O29" s="120">
        <v>12</v>
      </c>
      <c r="P29" s="477">
        <v>0</v>
      </c>
      <c r="Q29" s="477">
        <v>0.25</v>
      </c>
      <c r="R29" s="120"/>
      <c r="S29" s="478"/>
      <c r="T29" s="479"/>
      <c r="U29" s="479"/>
      <c r="V29" s="120"/>
      <c r="W29" s="480">
        <f t="shared" si="2"/>
        <v>0</v>
      </c>
      <c r="X29" s="120"/>
      <c r="Y29" s="120"/>
      <c r="Z29" s="120" t="s">
        <v>66</v>
      </c>
      <c r="AA29" s="120"/>
      <c r="AB29" s="120" t="s">
        <v>352</v>
      </c>
      <c r="AC29" s="120"/>
    </row>
    <row r="30" spans="1:29" ht="76.5">
      <c r="A30" s="120" t="s">
        <v>964</v>
      </c>
      <c r="B30" s="120" t="s">
        <v>967</v>
      </c>
      <c r="C30" s="120"/>
      <c r="D30" s="120"/>
      <c r="E30" s="485" t="s">
        <v>575</v>
      </c>
      <c r="F30" s="486" t="s">
        <v>537</v>
      </c>
      <c r="G30" s="488" t="s">
        <v>293</v>
      </c>
      <c r="H30" s="489" t="s">
        <v>972</v>
      </c>
      <c r="I30" s="120"/>
      <c r="J30" s="475">
        <v>7.31</v>
      </c>
      <c r="K30" s="120">
        <v>1.71</v>
      </c>
      <c r="L30" s="120">
        <v>12</v>
      </c>
      <c r="M30" s="120">
        <v>1.71</v>
      </c>
      <c r="N30" s="482">
        <f t="shared" si="0"/>
        <v>0.04841449603624009</v>
      </c>
      <c r="O30" s="120">
        <v>12</v>
      </c>
      <c r="P30" s="477">
        <v>0</v>
      </c>
      <c r="Q30" s="477">
        <v>0.25</v>
      </c>
      <c r="R30" s="120"/>
      <c r="S30" s="478"/>
      <c r="T30" s="479"/>
      <c r="U30" s="479"/>
      <c r="V30" s="120"/>
      <c r="W30" s="480">
        <f t="shared" si="2"/>
        <v>0</v>
      </c>
      <c r="X30" s="120"/>
      <c r="Y30" s="120"/>
      <c r="Z30" s="120" t="s">
        <v>66</v>
      </c>
      <c r="AA30" s="120"/>
      <c r="AB30" s="120" t="s">
        <v>352</v>
      </c>
      <c r="AC30" s="120"/>
    </row>
    <row r="31" spans="1:29" ht="25.5">
      <c r="A31" s="120" t="s">
        <v>965</v>
      </c>
      <c r="B31" s="120" t="s">
        <v>968</v>
      </c>
      <c r="C31" s="120"/>
      <c r="D31" s="120"/>
      <c r="E31" s="485" t="s">
        <v>575</v>
      </c>
      <c r="F31" s="486" t="s">
        <v>539</v>
      </c>
      <c r="G31" s="488" t="s">
        <v>538</v>
      </c>
      <c r="H31" s="490" t="s">
        <v>973</v>
      </c>
      <c r="I31" s="120"/>
      <c r="J31" s="475">
        <v>1.46</v>
      </c>
      <c r="K31" s="120">
        <v>0.66</v>
      </c>
      <c r="L31" s="120">
        <v>60</v>
      </c>
      <c r="M31" s="120">
        <v>0.66</v>
      </c>
      <c r="N31" s="482">
        <f t="shared" si="0"/>
        <v>0.01868629671574179</v>
      </c>
      <c r="O31" s="120">
        <v>60</v>
      </c>
      <c r="P31" s="491">
        <v>0.034</v>
      </c>
      <c r="Q31" s="477">
        <v>0.25</v>
      </c>
      <c r="R31" s="120"/>
      <c r="S31" s="478"/>
      <c r="T31" s="479"/>
      <c r="U31" s="479"/>
      <c r="V31" s="120"/>
      <c r="W31" s="480">
        <f t="shared" si="2"/>
        <v>0</v>
      </c>
      <c r="X31" s="120"/>
      <c r="Y31" s="120"/>
      <c r="Z31" s="120" t="s">
        <v>66</v>
      </c>
      <c r="AA31" s="120"/>
      <c r="AB31" s="120" t="s">
        <v>352</v>
      </c>
      <c r="AC31" s="120"/>
    </row>
    <row r="32" spans="1:29" ht="114.75">
      <c r="A32" s="120" t="s">
        <v>966</v>
      </c>
      <c r="B32" s="120" t="s">
        <v>440</v>
      </c>
      <c r="C32" s="120"/>
      <c r="D32" s="120"/>
      <c r="E32" s="485" t="s">
        <v>576</v>
      </c>
      <c r="F32" s="486" t="s">
        <v>540</v>
      </c>
      <c r="G32" s="488" t="s">
        <v>294</v>
      </c>
      <c r="H32" s="489" t="s">
        <v>974</v>
      </c>
      <c r="I32" s="120"/>
      <c r="J32" s="475">
        <v>6.1</v>
      </c>
      <c r="K32" s="476">
        <v>2</v>
      </c>
      <c r="L32" s="120">
        <v>12</v>
      </c>
      <c r="M32" s="476">
        <v>2</v>
      </c>
      <c r="N32" s="482">
        <f t="shared" si="0"/>
        <v>0.056625141562853906</v>
      </c>
      <c r="O32" s="120">
        <v>12</v>
      </c>
      <c r="P32" s="477">
        <v>0</v>
      </c>
      <c r="Q32" s="477">
        <v>0.25</v>
      </c>
      <c r="R32" s="120"/>
      <c r="S32" s="478"/>
      <c r="T32" s="479"/>
      <c r="U32" s="479"/>
      <c r="V32" s="120"/>
      <c r="W32" s="480">
        <f t="shared" si="2"/>
        <v>0</v>
      </c>
      <c r="X32" s="120"/>
      <c r="Y32" s="120"/>
      <c r="Z32" s="120" t="s">
        <v>66</v>
      </c>
      <c r="AA32" s="120"/>
      <c r="AB32" s="120" t="s">
        <v>352</v>
      </c>
      <c r="AC32" s="120"/>
    </row>
    <row r="33" spans="1:28" ht="76.5">
      <c r="A33" s="120" t="s">
        <v>975</v>
      </c>
      <c r="B33" s="120" t="s">
        <v>440</v>
      </c>
      <c r="C33" s="120"/>
      <c r="E33" s="485" t="s">
        <v>952</v>
      </c>
      <c r="F33" s="486" t="s">
        <v>541</v>
      </c>
      <c r="G33" s="488" t="s">
        <v>295</v>
      </c>
      <c r="H33" s="489" t="s">
        <v>979</v>
      </c>
      <c r="J33" s="475">
        <v>7.07</v>
      </c>
      <c r="K33" s="120">
        <v>3.18</v>
      </c>
      <c r="L33" s="120">
        <v>8</v>
      </c>
      <c r="M33" s="120">
        <v>3.18</v>
      </c>
      <c r="N33" s="482">
        <f t="shared" si="0"/>
        <v>0.09003397508493771</v>
      </c>
      <c r="O33" s="120">
        <v>8</v>
      </c>
      <c r="P33" s="477">
        <v>0</v>
      </c>
      <c r="Q33" s="477">
        <v>0.25</v>
      </c>
      <c r="R33" s="120"/>
      <c r="S33" s="478"/>
      <c r="T33" s="479"/>
      <c r="U33" s="479"/>
      <c r="V33" s="120"/>
      <c r="W33" s="480">
        <f aca="true" t="shared" si="3" ref="W33:W42">SUM(V33*U33)</f>
        <v>0</v>
      </c>
      <c r="X33" s="120"/>
      <c r="Y33" s="120"/>
      <c r="Z33" s="120" t="s">
        <v>66</v>
      </c>
      <c r="AA33" s="120"/>
      <c r="AB33" s="120" t="s">
        <v>352</v>
      </c>
    </row>
    <row r="34" spans="1:28" ht="76.5">
      <c r="A34" s="120" t="s">
        <v>976</v>
      </c>
      <c r="B34" s="120" t="s">
        <v>440</v>
      </c>
      <c r="C34" s="120"/>
      <c r="E34" s="485" t="s">
        <v>952</v>
      </c>
      <c r="F34" s="486" t="s">
        <v>978</v>
      </c>
      <c r="G34" s="488" t="s">
        <v>310</v>
      </c>
      <c r="H34" s="489" t="s">
        <v>980</v>
      </c>
      <c r="J34" s="475">
        <v>8.51</v>
      </c>
      <c r="K34" s="120">
        <v>3.18</v>
      </c>
      <c r="L34" s="120">
        <v>8</v>
      </c>
      <c r="M34" s="120">
        <v>3.18</v>
      </c>
      <c r="N34" s="482">
        <f t="shared" si="0"/>
        <v>0.09003397508493771</v>
      </c>
      <c r="O34" s="120">
        <v>8</v>
      </c>
      <c r="P34" s="477">
        <v>0</v>
      </c>
      <c r="Q34" s="477">
        <v>0.25</v>
      </c>
      <c r="R34" s="120"/>
      <c r="S34" s="478"/>
      <c r="T34" s="479"/>
      <c r="U34" s="479"/>
      <c r="V34" s="120"/>
      <c r="W34" s="480">
        <f t="shared" si="3"/>
        <v>0</v>
      </c>
      <c r="X34" s="120"/>
      <c r="Y34" s="120"/>
      <c r="Z34" s="120" t="s">
        <v>66</v>
      </c>
      <c r="AA34" s="120"/>
      <c r="AB34" s="120" t="s">
        <v>352</v>
      </c>
    </row>
    <row r="35" spans="1:28" ht="76.5">
      <c r="A35" s="120" t="s">
        <v>977</v>
      </c>
      <c r="B35" s="120" t="s">
        <v>440</v>
      </c>
      <c r="C35" s="120"/>
      <c r="D35" s="481" t="s">
        <v>896</v>
      </c>
      <c r="E35" s="485" t="s">
        <v>952</v>
      </c>
      <c r="F35" s="486" t="s">
        <v>982</v>
      </c>
      <c r="G35" s="488" t="s">
        <v>1005</v>
      </c>
      <c r="H35" s="489" t="s">
        <v>981</v>
      </c>
      <c r="J35" s="475">
        <v>10.65</v>
      </c>
      <c r="K35" s="120">
        <v>3.18</v>
      </c>
      <c r="L35" s="120">
        <v>8</v>
      </c>
      <c r="M35" s="120">
        <v>3.18</v>
      </c>
      <c r="N35" s="482">
        <f t="shared" si="0"/>
        <v>0.09003397508493771</v>
      </c>
      <c r="O35" s="120">
        <v>8</v>
      </c>
      <c r="P35" s="477">
        <v>0</v>
      </c>
      <c r="Q35" s="477">
        <v>0.25</v>
      </c>
      <c r="R35" s="120"/>
      <c r="S35" s="478"/>
      <c r="T35" s="479"/>
      <c r="U35" s="479"/>
      <c r="V35" s="120"/>
      <c r="W35" s="480">
        <f t="shared" si="3"/>
        <v>0</v>
      </c>
      <c r="X35" s="120"/>
      <c r="Y35" s="120"/>
      <c r="Z35" s="120" t="s">
        <v>66</v>
      </c>
      <c r="AA35" s="120"/>
      <c r="AB35" s="120" t="s">
        <v>352</v>
      </c>
    </row>
    <row r="36" spans="1:28" ht="114.75">
      <c r="A36" s="120" t="s">
        <v>983</v>
      </c>
      <c r="B36" s="120" t="s">
        <v>440</v>
      </c>
      <c r="C36" s="120"/>
      <c r="E36" s="485" t="s">
        <v>952</v>
      </c>
      <c r="F36" s="486" t="s">
        <v>543</v>
      </c>
      <c r="G36" s="488" t="s">
        <v>296</v>
      </c>
      <c r="H36" s="489" t="s">
        <v>986</v>
      </c>
      <c r="J36" s="475">
        <v>17.1</v>
      </c>
      <c r="K36" s="120">
        <v>3.69</v>
      </c>
      <c r="L36" s="120">
        <v>6</v>
      </c>
      <c r="M36" s="120">
        <v>3.69</v>
      </c>
      <c r="N36" s="482">
        <f t="shared" si="0"/>
        <v>0.10447338618346545</v>
      </c>
      <c r="O36" s="120">
        <v>6</v>
      </c>
      <c r="P36" s="477">
        <v>0</v>
      </c>
      <c r="Q36" s="477">
        <v>0.25</v>
      </c>
      <c r="R36" s="120"/>
      <c r="S36" s="478"/>
      <c r="T36" s="479"/>
      <c r="U36" s="479"/>
      <c r="V36" s="120"/>
      <c r="W36" s="480">
        <f t="shared" si="3"/>
        <v>0</v>
      </c>
      <c r="X36" s="120"/>
      <c r="Y36" s="120"/>
      <c r="Z36" s="120" t="s">
        <v>66</v>
      </c>
      <c r="AA36" s="120"/>
      <c r="AB36" s="120" t="s">
        <v>352</v>
      </c>
    </row>
    <row r="37" spans="1:28" ht="165.75">
      <c r="A37" s="120" t="s">
        <v>984</v>
      </c>
      <c r="B37" s="120" t="s">
        <v>440</v>
      </c>
      <c r="C37" s="120"/>
      <c r="E37" s="485" t="s">
        <v>952</v>
      </c>
      <c r="F37" s="486" t="s">
        <v>544</v>
      </c>
      <c r="G37" s="488" t="s">
        <v>987</v>
      </c>
      <c r="H37" s="489" t="s">
        <v>988</v>
      </c>
      <c r="J37" s="475">
        <v>21.37</v>
      </c>
      <c r="K37" s="120">
        <v>2.32</v>
      </c>
      <c r="L37" s="120">
        <v>4</v>
      </c>
      <c r="M37" s="120">
        <v>2.32</v>
      </c>
      <c r="N37" s="482">
        <f t="shared" si="0"/>
        <v>0.06568516421291053</v>
      </c>
      <c r="O37" s="120">
        <v>4</v>
      </c>
      <c r="P37" s="477">
        <v>0</v>
      </c>
      <c r="Q37" s="477">
        <v>0.25</v>
      </c>
      <c r="R37" s="120"/>
      <c r="S37" s="478"/>
      <c r="T37" s="479"/>
      <c r="U37" s="479"/>
      <c r="V37" s="120"/>
      <c r="W37" s="480">
        <f t="shared" si="3"/>
        <v>0</v>
      </c>
      <c r="X37" s="120"/>
      <c r="Y37" s="120"/>
      <c r="Z37" s="120" t="s">
        <v>66</v>
      </c>
      <c r="AA37" s="120"/>
      <c r="AB37" s="120" t="s">
        <v>352</v>
      </c>
    </row>
    <row r="38" spans="1:28" ht="25.5">
      <c r="A38" s="120" t="s">
        <v>985</v>
      </c>
      <c r="B38" s="120" t="s">
        <v>440</v>
      </c>
      <c r="C38" s="120"/>
      <c r="E38" s="485" t="s">
        <v>952</v>
      </c>
      <c r="F38" s="483" t="s">
        <v>275</v>
      </c>
      <c r="G38" s="483" t="s">
        <v>275</v>
      </c>
      <c r="H38" s="489" t="s">
        <v>989</v>
      </c>
      <c r="J38" s="475">
        <v>0.79</v>
      </c>
      <c r="K38" s="120">
        <v>0.85</v>
      </c>
      <c r="L38" s="120">
        <v>36</v>
      </c>
      <c r="M38" s="120">
        <v>0.85</v>
      </c>
      <c r="N38" s="482">
        <f t="shared" si="0"/>
        <v>0.02406568516421291</v>
      </c>
      <c r="O38" s="120">
        <v>36</v>
      </c>
      <c r="P38" s="477">
        <v>0</v>
      </c>
      <c r="Q38" s="477">
        <v>0.25</v>
      </c>
      <c r="R38" s="120"/>
      <c r="S38" s="478"/>
      <c r="T38" s="479"/>
      <c r="U38" s="479"/>
      <c r="V38" s="120"/>
      <c r="W38" s="480">
        <f t="shared" si="3"/>
        <v>0</v>
      </c>
      <c r="X38" s="120"/>
      <c r="Y38" s="120"/>
      <c r="Z38" s="120" t="s">
        <v>66</v>
      </c>
      <c r="AA38" s="120"/>
      <c r="AB38" s="120" t="s">
        <v>352</v>
      </c>
    </row>
    <row r="39" spans="1:28" ht="25.5">
      <c r="A39" s="120" t="s">
        <v>990</v>
      </c>
      <c r="B39" s="120" t="s">
        <v>440</v>
      </c>
      <c r="C39" s="120"/>
      <c r="E39" s="485" t="s">
        <v>952</v>
      </c>
      <c r="F39" s="483" t="s">
        <v>998</v>
      </c>
      <c r="G39" s="483" t="s">
        <v>998</v>
      </c>
      <c r="H39" s="489" t="s">
        <v>999</v>
      </c>
      <c r="J39" s="475">
        <v>2.08</v>
      </c>
      <c r="K39" s="120">
        <v>1.14</v>
      </c>
      <c r="L39" s="120">
        <v>18</v>
      </c>
      <c r="M39" s="120">
        <v>1.14</v>
      </c>
      <c r="N39" s="482">
        <f t="shared" si="0"/>
        <v>0.03227633069082672</v>
      </c>
      <c r="O39" s="120">
        <v>18</v>
      </c>
      <c r="P39" s="477">
        <v>0</v>
      </c>
      <c r="Q39" s="477">
        <v>0.25</v>
      </c>
      <c r="R39" s="120"/>
      <c r="S39" s="478"/>
      <c r="T39" s="479"/>
      <c r="U39" s="479"/>
      <c r="V39" s="120"/>
      <c r="W39" s="480">
        <f t="shared" si="3"/>
        <v>0</v>
      </c>
      <c r="X39" s="120"/>
      <c r="Y39" s="120"/>
      <c r="Z39" s="120" t="s">
        <v>66</v>
      </c>
      <c r="AA39" s="120"/>
      <c r="AB39" s="120" t="s">
        <v>352</v>
      </c>
    </row>
    <row r="40" spans="1:28" ht="38.25">
      <c r="A40" s="120" t="s">
        <v>991</v>
      </c>
      <c r="B40" s="120" t="s">
        <v>440</v>
      </c>
      <c r="C40" s="120"/>
      <c r="D40" s="481" t="s">
        <v>896</v>
      </c>
      <c r="E40" s="485" t="s">
        <v>952</v>
      </c>
      <c r="F40" s="483" t="s">
        <v>1002</v>
      </c>
      <c r="G40" s="483" t="s">
        <v>1011</v>
      </c>
      <c r="H40" s="489" t="s">
        <v>1000</v>
      </c>
      <c r="J40" s="475">
        <v>2.24</v>
      </c>
      <c r="K40" s="120">
        <v>1.14</v>
      </c>
      <c r="L40" s="120">
        <v>18</v>
      </c>
      <c r="M40" s="120">
        <v>1.14</v>
      </c>
      <c r="N40" s="482">
        <f t="shared" si="0"/>
        <v>0.03227633069082672</v>
      </c>
      <c r="O40" s="120">
        <v>18</v>
      </c>
      <c r="P40" s="477">
        <v>0</v>
      </c>
      <c r="Q40" s="477">
        <v>0.25</v>
      </c>
      <c r="R40" s="120"/>
      <c r="S40" s="478"/>
      <c r="T40" s="479"/>
      <c r="U40" s="479"/>
      <c r="V40" s="120"/>
      <c r="W40" s="480">
        <f t="shared" si="3"/>
        <v>0</v>
      </c>
      <c r="X40" s="120"/>
      <c r="Y40" s="120"/>
      <c r="Z40" s="120" t="s">
        <v>66</v>
      </c>
      <c r="AA40" s="120"/>
      <c r="AB40" s="120" t="s">
        <v>352</v>
      </c>
    </row>
    <row r="41" spans="1:28" ht="38.25">
      <c r="A41" s="120" t="s">
        <v>992</v>
      </c>
      <c r="B41" s="120" t="s">
        <v>440</v>
      </c>
      <c r="C41" s="120"/>
      <c r="E41" s="485" t="s">
        <v>952</v>
      </c>
      <c r="F41" s="483" t="s">
        <v>1004</v>
      </c>
      <c r="G41" s="483" t="s">
        <v>1004</v>
      </c>
      <c r="H41" s="489" t="s">
        <v>1001</v>
      </c>
      <c r="J41" s="475">
        <v>1.07</v>
      </c>
      <c r="K41" s="120">
        <v>0.74</v>
      </c>
      <c r="L41" s="120">
        <v>36</v>
      </c>
      <c r="M41" s="120">
        <v>0.74</v>
      </c>
      <c r="N41" s="482">
        <f t="shared" si="0"/>
        <v>0.020951302378255945</v>
      </c>
      <c r="O41" s="120">
        <v>36</v>
      </c>
      <c r="P41" s="477">
        <v>0</v>
      </c>
      <c r="Q41" s="477">
        <v>0.25</v>
      </c>
      <c r="R41" s="120"/>
      <c r="S41" s="478"/>
      <c r="T41" s="479"/>
      <c r="U41" s="479"/>
      <c r="V41" s="120"/>
      <c r="W41" s="480">
        <f t="shared" si="3"/>
        <v>0</v>
      </c>
      <c r="X41" s="120"/>
      <c r="Y41" s="120"/>
      <c r="Z41" s="120" t="s">
        <v>66</v>
      </c>
      <c r="AA41" s="120"/>
      <c r="AB41" s="120" t="s">
        <v>352</v>
      </c>
    </row>
    <row r="42" spans="1:28" ht="52.5" customHeight="1">
      <c r="A42" s="120" t="s">
        <v>993</v>
      </c>
      <c r="B42" s="120" t="s">
        <v>994</v>
      </c>
      <c r="C42" s="120"/>
      <c r="E42" s="485" t="s">
        <v>995</v>
      </c>
      <c r="F42" s="492" t="s">
        <v>546</v>
      </c>
      <c r="G42" s="493" t="s">
        <v>996</v>
      </c>
      <c r="H42" s="494" t="s">
        <v>997</v>
      </c>
      <c r="J42" s="475">
        <v>5.06</v>
      </c>
      <c r="K42" s="120">
        <v>1.36</v>
      </c>
      <c r="L42" s="120">
        <v>12</v>
      </c>
      <c r="M42" s="120">
        <v>1.36</v>
      </c>
      <c r="N42" s="482">
        <f t="shared" si="0"/>
        <v>0.03850509626274066</v>
      </c>
      <c r="O42" s="120">
        <v>12</v>
      </c>
      <c r="P42" s="477">
        <v>0</v>
      </c>
      <c r="Q42" s="497">
        <v>0</v>
      </c>
      <c r="R42" s="120"/>
      <c r="S42" s="478"/>
      <c r="T42" s="479"/>
      <c r="U42" s="479"/>
      <c r="V42" s="120"/>
      <c r="W42" s="480">
        <f t="shared" si="3"/>
        <v>0</v>
      </c>
      <c r="X42" s="120"/>
      <c r="Y42" s="120"/>
      <c r="Z42" s="481" t="s">
        <v>1003</v>
      </c>
      <c r="AA42" s="120"/>
      <c r="AB42" s="120" t="s">
        <v>352</v>
      </c>
    </row>
    <row r="43" spans="10:28" ht="12.75">
      <c r="J43" s="475"/>
      <c r="N43" s="482"/>
      <c r="P43" s="477"/>
      <c r="Q43" s="477"/>
      <c r="R43" s="120"/>
      <c r="S43" s="478"/>
      <c r="T43" s="479"/>
      <c r="U43" s="479"/>
      <c r="V43" s="120"/>
      <c r="W43" s="480"/>
      <c r="X43" s="120"/>
      <c r="Y43" s="120"/>
      <c r="Z43" s="120"/>
      <c r="AA43" s="120"/>
      <c r="AB43" s="120"/>
    </row>
    <row r="44" spans="10:28" ht="12.75">
      <c r="J44" s="475"/>
      <c r="N44" s="482"/>
      <c r="P44" s="477"/>
      <c r="Q44" s="477"/>
      <c r="R44" s="120"/>
      <c r="S44" s="478"/>
      <c r="T44" s="479"/>
      <c r="U44" s="479"/>
      <c r="V44" s="120"/>
      <c r="W44" s="480"/>
      <c r="X44" s="120"/>
      <c r="Y44" s="120"/>
      <c r="Z44" s="120"/>
      <c r="AA44" s="120"/>
      <c r="AB44" s="120"/>
    </row>
    <row r="45" spans="10:28" ht="12.75">
      <c r="J45" s="475"/>
      <c r="N45" s="482"/>
      <c r="P45" s="477"/>
      <c r="Q45" s="477"/>
      <c r="R45" s="120"/>
      <c r="S45" s="478"/>
      <c r="T45" s="479"/>
      <c r="U45" s="479"/>
      <c r="V45" s="120"/>
      <c r="W45" s="480"/>
      <c r="X45" s="120"/>
      <c r="Y45" s="120"/>
      <c r="Z45" s="120"/>
      <c r="AA45" s="120"/>
      <c r="AB45" s="120"/>
    </row>
    <row r="46" spans="10:14" ht="12.75">
      <c r="J46" s="475"/>
      <c r="N46" s="482"/>
    </row>
    <row r="47" spans="10:14" ht="12.75">
      <c r="J47" s="475"/>
      <c r="N47" s="482"/>
    </row>
    <row r="48" spans="10:14" ht="12.75">
      <c r="J48" s="475"/>
      <c r="N48" s="482"/>
    </row>
    <row r="49" spans="10:14" ht="12.75">
      <c r="J49" s="475"/>
      <c r="N49" s="482"/>
    </row>
    <row r="50" spans="10:14" ht="12.75">
      <c r="J50" s="475"/>
      <c r="N50" s="482"/>
    </row>
    <row r="51" spans="10:14" ht="12.75">
      <c r="J51" s="475"/>
      <c r="N51" s="482"/>
    </row>
    <row r="52" spans="10:14" ht="12.75">
      <c r="J52" s="475"/>
      <c r="N52" s="482"/>
    </row>
    <row r="53" ht="12.75">
      <c r="N53" s="482"/>
    </row>
    <row r="54" ht="12.75">
      <c r="N54" s="482"/>
    </row>
    <row r="55" ht="12.75">
      <c r="N55" s="482"/>
    </row>
    <row r="56" ht="12.75">
      <c r="N56" s="482"/>
    </row>
    <row r="57" ht="12.75">
      <c r="N57" s="482"/>
    </row>
    <row r="58" ht="12.75">
      <c r="N58" s="482"/>
    </row>
    <row r="59" ht="12.75">
      <c r="N59" s="482"/>
    </row>
    <row r="60" ht="12.75">
      <c r="N60" s="482"/>
    </row>
    <row r="61" ht="12.75">
      <c r="N61" s="482"/>
    </row>
    <row r="62" ht="12.75">
      <c r="N62" s="482"/>
    </row>
    <row r="63" ht="12.75">
      <c r="N63" s="482"/>
    </row>
    <row r="64" ht="12.75">
      <c r="N64" s="482"/>
    </row>
    <row r="65" ht="12.75">
      <c r="N65" s="482"/>
    </row>
    <row r="66" ht="12.75">
      <c r="N66" s="482"/>
    </row>
    <row r="67" ht="12.75">
      <c r="N67" s="482"/>
    </row>
    <row r="68" ht="12.75">
      <c r="N68" s="482"/>
    </row>
    <row r="69" ht="12.75">
      <c r="N69" s="482"/>
    </row>
    <row r="70" ht="12.75">
      <c r="N70" s="482"/>
    </row>
    <row r="71" ht="12.75">
      <c r="N71" s="482"/>
    </row>
    <row r="72" ht="12.75">
      <c r="N72" s="482"/>
    </row>
    <row r="73" ht="12.75">
      <c r="N73" s="482"/>
    </row>
    <row r="74" ht="12.75">
      <c r="N74" s="482"/>
    </row>
    <row r="75" ht="12.75">
      <c r="N75" s="482"/>
    </row>
    <row r="76" ht="12.75">
      <c r="N76" s="482"/>
    </row>
    <row r="77" ht="12.75">
      <c r="N77" s="482"/>
    </row>
    <row r="78" ht="12.75">
      <c r="N78" s="482"/>
    </row>
    <row r="79" ht="12.75">
      <c r="N79" s="482"/>
    </row>
    <row r="80" ht="12.75">
      <c r="N80" s="482"/>
    </row>
  </sheetData>
  <sheetProtection/>
  <printOptions/>
  <pageMargins left="0.25" right="0.25" top="0.25" bottom="0.25" header="0.3" footer="0.3"/>
  <pageSetup fitToHeight="0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J355"/>
  <sheetViews>
    <sheetView showGridLines="0" zoomScale="77" zoomScaleNormal="77" zoomScaleSheetLayoutView="100" workbookViewId="0" topLeftCell="A1">
      <pane ySplit="1" topLeftCell="A2" activePane="bottomLeft" state="frozen"/>
      <selection pane="topLeft" activeCell="A1" sqref="A1"/>
      <selection pane="bottomLeft" activeCell="A90" sqref="A90:A93"/>
    </sheetView>
  </sheetViews>
  <sheetFormatPr defaultColWidth="9.28125" defaultRowHeight="12.75"/>
  <cols>
    <col min="1" max="2" width="18.57421875" style="169" customWidth="1"/>
    <col min="3" max="3" width="21.7109375" style="169" customWidth="1"/>
    <col min="4" max="4" width="70.7109375" style="169" customWidth="1"/>
    <col min="5" max="5" width="23.8515625" style="442" customWidth="1"/>
    <col min="6" max="6" width="5.7109375" style="442" hidden="1" customWidth="1"/>
    <col min="7" max="7" width="10.00390625" style="443" customWidth="1"/>
    <col min="8" max="8" width="6.7109375" style="169" customWidth="1"/>
    <col min="9" max="9" width="17.28125" style="169" customWidth="1"/>
    <col min="10" max="10" width="1.28515625" style="444" customWidth="1"/>
    <col min="11" max="16384" width="9.28125" style="366" customWidth="1"/>
  </cols>
  <sheetData>
    <row r="1" spans="1:10" s="171" customFormat="1" ht="78" customHeight="1">
      <c r="A1" s="168"/>
      <c r="B1" s="168"/>
      <c r="C1" s="168"/>
      <c r="D1" s="169"/>
      <c r="E1" s="498" t="s">
        <v>579</v>
      </c>
      <c r="F1" s="499"/>
      <c r="G1" s="499"/>
      <c r="H1" s="499"/>
      <c r="I1" s="499"/>
      <c r="J1" s="170"/>
    </row>
    <row r="2" spans="1:10" s="179" customFormat="1" ht="6.75" customHeight="1">
      <c r="A2" s="172"/>
      <c r="B2" s="172"/>
      <c r="C2" s="173"/>
      <c r="D2" s="174"/>
      <c r="E2" s="175"/>
      <c r="F2" s="175"/>
      <c r="G2" s="176"/>
      <c r="H2" s="177"/>
      <c r="I2" s="178"/>
      <c r="J2" s="170"/>
    </row>
    <row r="3" spans="1:10" s="179" customFormat="1" ht="21.75" customHeight="1">
      <c r="A3" s="500" t="s">
        <v>580</v>
      </c>
      <c r="B3" s="500"/>
      <c r="C3" s="500"/>
      <c r="D3" s="174"/>
      <c r="E3" s="174"/>
      <c r="F3" s="174"/>
      <c r="G3" s="174"/>
      <c r="H3" s="174"/>
      <c r="I3" s="174"/>
      <c r="J3" s="170"/>
    </row>
    <row r="4" spans="1:10" s="179" customFormat="1" ht="6.75" customHeight="1" thickBot="1">
      <c r="A4" s="180"/>
      <c r="B4" s="180"/>
      <c r="C4" s="181"/>
      <c r="D4" s="182"/>
      <c r="E4" s="183"/>
      <c r="F4" s="183"/>
      <c r="G4" s="184"/>
      <c r="H4" s="185"/>
      <c r="I4" s="186"/>
      <c r="J4" s="170"/>
    </row>
    <row r="5" spans="1:10" s="191" customFormat="1" ht="24" customHeight="1" thickBot="1">
      <c r="A5" s="187"/>
      <c r="B5" s="188"/>
      <c r="C5" s="188"/>
      <c r="D5" s="189" t="s">
        <v>581</v>
      </c>
      <c r="E5" s="190"/>
      <c r="F5" s="190"/>
      <c r="G5" s="501" t="s">
        <v>582</v>
      </c>
      <c r="H5" s="501"/>
      <c r="I5" s="502"/>
      <c r="J5" s="170"/>
    </row>
    <row r="6" spans="1:10" s="179" customFormat="1" ht="16.5" customHeight="1">
      <c r="A6" s="503" t="s">
        <v>583</v>
      </c>
      <c r="B6" s="210"/>
      <c r="C6" s="192" t="s">
        <v>584</v>
      </c>
      <c r="D6" s="193" t="s">
        <v>585</v>
      </c>
      <c r="E6" s="506" t="s">
        <v>586</v>
      </c>
      <c r="F6" s="194">
        <f>D7</f>
        <v>144</v>
      </c>
      <c r="G6" s="509">
        <v>2.5</v>
      </c>
      <c r="H6" s="512">
        <v>33</v>
      </c>
      <c r="I6" s="195">
        <v>1.05</v>
      </c>
      <c r="J6" s="196"/>
    </row>
    <row r="7" spans="1:10" s="179" customFormat="1" ht="16.5" customHeight="1">
      <c r="A7" s="504"/>
      <c r="B7" s="214"/>
      <c r="C7" s="197" t="s">
        <v>587</v>
      </c>
      <c r="D7" s="198">
        <v>144</v>
      </c>
      <c r="E7" s="507"/>
      <c r="F7" s="199"/>
      <c r="G7" s="510"/>
      <c r="H7" s="513"/>
      <c r="I7" s="200"/>
      <c r="J7" s="170"/>
    </row>
    <row r="8" spans="1:10" s="179" customFormat="1" ht="16.5" customHeight="1">
      <c r="A8" s="504"/>
      <c r="B8" s="214"/>
      <c r="C8" s="197" t="s">
        <v>588</v>
      </c>
      <c r="D8" s="201" t="s">
        <v>589</v>
      </c>
      <c r="E8" s="507"/>
      <c r="F8" s="199"/>
      <c r="G8" s="510"/>
      <c r="H8" s="513"/>
      <c r="I8" s="200"/>
      <c r="J8" s="170"/>
    </row>
    <row r="9" spans="1:10" s="179" customFormat="1" ht="16.5" customHeight="1" thickBot="1">
      <c r="A9" s="505"/>
      <c r="B9" s="206"/>
      <c r="C9" s="202" t="s">
        <v>590</v>
      </c>
      <c r="D9" s="203" t="s">
        <v>591</v>
      </c>
      <c r="E9" s="508"/>
      <c r="F9" s="204"/>
      <c r="G9" s="511"/>
      <c r="H9" s="514"/>
      <c r="I9" s="205"/>
      <c r="J9" s="170"/>
    </row>
    <row r="10" spans="1:10" s="179" customFormat="1" ht="6.75" customHeight="1" thickBot="1">
      <c r="A10" s="206"/>
      <c r="B10" s="206"/>
      <c r="C10" s="181"/>
      <c r="D10" s="182"/>
      <c r="E10" s="183"/>
      <c r="F10" s="183"/>
      <c r="G10" s="184"/>
      <c r="H10" s="185"/>
      <c r="I10" s="186"/>
      <c r="J10" s="170"/>
    </row>
    <row r="11" spans="1:10" s="191" customFormat="1" ht="24" customHeight="1" thickBot="1">
      <c r="A11" s="187"/>
      <c r="B11" s="188"/>
      <c r="C11" s="188"/>
      <c r="D11" s="189" t="s">
        <v>592</v>
      </c>
      <c r="E11" s="190"/>
      <c r="F11" s="190"/>
      <c r="G11" s="501" t="s">
        <v>582</v>
      </c>
      <c r="H11" s="501"/>
      <c r="I11" s="502"/>
      <c r="J11" s="170"/>
    </row>
    <row r="12" spans="1:10" s="179" customFormat="1" ht="16.5" customHeight="1">
      <c r="A12" s="503" t="s">
        <v>593</v>
      </c>
      <c r="B12" s="210"/>
      <c r="C12" s="192" t="s">
        <v>584</v>
      </c>
      <c r="D12" s="193" t="s">
        <v>594</v>
      </c>
      <c r="E12" s="506" t="s">
        <v>595</v>
      </c>
      <c r="F12" s="194">
        <f>D13</f>
        <v>72</v>
      </c>
      <c r="G12" s="515">
        <f>ROUNDUP(16.5*13*13/1728,2)</f>
        <v>1.62</v>
      </c>
      <c r="H12" s="512">
        <v>26</v>
      </c>
      <c r="I12" s="195">
        <v>1.66</v>
      </c>
      <c r="J12" s="196"/>
    </row>
    <row r="13" spans="1:10" s="179" customFormat="1" ht="16.5" customHeight="1">
      <c r="A13" s="504"/>
      <c r="B13" s="214"/>
      <c r="C13" s="197" t="s">
        <v>587</v>
      </c>
      <c r="D13" s="198">
        <v>72</v>
      </c>
      <c r="E13" s="507"/>
      <c r="F13" s="199"/>
      <c r="G13" s="516"/>
      <c r="H13" s="513"/>
      <c r="I13" s="200"/>
      <c r="J13" s="170"/>
    </row>
    <row r="14" spans="1:10" s="179" customFormat="1" ht="16.5" customHeight="1">
      <c r="A14" s="504"/>
      <c r="B14" s="214"/>
      <c r="C14" s="197" t="s">
        <v>588</v>
      </c>
      <c r="D14" s="201" t="s">
        <v>596</v>
      </c>
      <c r="E14" s="507"/>
      <c r="F14" s="199"/>
      <c r="G14" s="516"/>
      <c r="H14" s="513"/>
      <c r="I14" s="200"/>
      <c r="J14" s="170"/>
    </row>
    <row r="15" spans="1:10" s="179" customFormat="1" ht="16.5" customHeight="1" thickBot="1">
      <c r="A15" s="505"/>
      <c r="B15" s="206"/>
      <c r="C15" s="202" t="s">
        <v>590</v>
      </c>
      <c r="D15" s="207" t="s">
        <v>597</v>
      </c>
      <c r="E15" s="508"/>
      <c r="F15" s="204"/>
      <c r="G15" s="517"/>
      <c r="H15" s="514"/>
      <c r="I15" s="205"/>
      <c r="J15" s="170"/>
    </row>
    <row r="16" spans="1:10" s="179" customFormat="1" ht="6.75" customHeight="1" thickBot="1">
      <c r="A16" s="208"/>
      <c r="B16" s="206"/>
      <c r="C16" s="181"/>
      <c r="D16" s="182"/>
      <c r="E16" s="183"/>
      <c r="F16" s="183"/>
      <c r="G16" s="184"/>
      <c r="H16" s="185"/>
      <c r="I16" s="186"/>
      <c r="J16" s="170"/>
    </row>
    <row r="17" spans="1:10" s="191" customFormat="1" ht="24" customHeight="1" thickBot="1">
      <c r="A17" s="187"/>
      <c r="B17" s="188"/>
      <c r="C17" s="188"/>
      <c r="D17" s="189" t="s">
        <v>598</v>
      </c>
      <c r="E17" s="190"/>
      <c r="F17" s="190"/>
      <c r="G17" s="501" t="s">
        <v>599</v>
      </c>
      <c r="H17" s="501"/>
      <c r="I17" s="502"/>
      <c r="J17" s="170"/>
    </row>
    <row r="18" spans="1:10" s="179" customFormat="1" ht="16.5" customHeight="1">
      <c r="A18" s="503" t="s">
        <v>600</v>
      </c>
      <c r="B18" s="210"/>
      <c r="C18" s="192" t="s">
        <v>584</v>
      </c>
      <c r="D18" s="193" t="s">
        <v>601</v>
      </c>
      <c r="E18" s="506" t="s">
        <v>602</v>
      </c>
      <c r="F18" s="194">
        <f>D19</f>
        <v>72</v>
      </c>
      <c r="G18" s="515">
        <f>ROUNDUP(21*13*16.75/1728,2)</f>
        <v>2.65</v>
      </c>
      <c r="H18" s="512">
        <v>38</v>
      </c>
      <c r="I18" s="195">
        <v>1.96</v>
      </c>
      <c r="J18" s="196"/>
    </row>
    <row r="19" spans="1:10" s="179" customFormat="1" ht="16.5" customHeight="1">
      <c r="A19" s="504"/>
      <c r="B19" s="214"/>
      <c r="C19" s="197" t="s">
        <v>587</v>
      </c>
      <c r="D19" s="198">
        <v>72</v>
      </c>
      <c r="E19" s="507"/>
      <c r="F19" s="199"/>
      <c r="G19" s="516"/>
      <c r="H19" s="513"/>
      <c r="I19" s="200"/>
      <c r="J19" s="170"/>
    </row>
    <row r="20" spans="1:10" s="179" customFormat="1" ht="16.5" customHeight="1">
      <c r="A20" s="504"/>
      <c r="B20" s="214"/>
      <c r="C20" s="197" t="s">
        <v>588</v>
      </c>
      <c r="D20" s="201" t="s">
        <v>603</v>
      </c>
      <c r="E20" s="507"/>
      <c r="F20" s="199"/>
      <c r="G20" s="516"/>
      <c r="H20" s="513"/>
      <c r="I20" s="200"/>
      <c r="J20" s="170"/>
    </row>
    <row r="21" spans="1:10" s="179" customFormat="1" ht="16.5" customHeight="1" thickBot="1">
      <c r="A21" s="505"/>
      <c r="B21" s="206"/>
      <c r="C21" s="202" t="s">
        <v>590</v>
      </c>
      <c r="D21" s="207" t="s">
        <v>604</v>
      </c>
      <c r="E21" s="508"/>
      <c r="F21" s="204"/>
      <c r="G21" s="517"/>
      <c r="H21" s="514"/>
      <c r="I21" s="205"/>
      <c r="J21" s="170"/>
    </row>
    <row r="22" spans="1:10" s="179" customFormat="1" ht="6.75" customHeight="1" thickBot="1">
      <c r="A22" s="208"/>
      <c r="B22" s="206"/>
      <c r="C22" s="181"/>
      <c r="D22" s="182"/>
      <c r="E22" s="183"/>
      <c r="F22" s="183"/>
      <c r="G22" s="184"/>
      <c r="H22" s="185"/>
      <c r="I22" s="186"/>
      <c r="J22" s="170"/>
    </row>
    <row r="23" spans="1:10" s="191" customFormat="1" ht="24" customHeight="1" thickBot="1">
      <c r="A23" s="187"/>
      <c r="B23" s="188"/>
      <c r="C23" s="188"/>
      <c r="D23" s="189" t="s">
        <v>605</v>
      </c>
      <c r="E23" s="190"/>
      <c r="F23" s="190"/>
      <c r="G23" s="501" t="s">
        <v>599</v>
      </c>
      <c r="H23" s="501"/>
      <c r="I23" s="502"/>
      <c r="J23" s="170"/>
    </row>
    <row r="24" spans="1:10" s="179" customFormat="1" ht="16.5" customHeight="1">
      <c r="A24" s="503" t="s">
        <v>606</v>
      </c>
      <c r="B24" s="210"/>
      <c r="C24" s="192" t="s">
        <v>584</v>
      </c>
      <c r="D24" s="209" t="s">
        <v>607</v>
      </c>
      <c r="E24" s="506" t="s">
        <v>608</v>
      </c>
      <c r="F24" s="194">
        <f>D25</f>
        <v>48</v>
      </c>
      <c r="G24" s="515">
        <f>ROUNDUP(26.5*9*18.75/1728,2)</f>
        <v>2.59</v>
      </c>
      <c r="H24" s="518">
        <v>30</v>
      </c>
      <c r="I24" s="195">
        <v>2.53</v>
      </c>
      <c r="J24" s="196"/>
    </row>
    <row r="25" spans="1:10" s="179" customFormat="1" ht="16.5" customHeight="1">
      <c r="A25" s="504"/>
      <c r="B25" s="214"/>
      <c r="C25" s="197" t="s">
        <v>587</v>
      </c>
      <c r="D25" s="198">
        <v>48</v>
      </c>
      <c r="E25" s="507"/>
      <c r="F25" s="199"/>
      <c r="G25" s="516"/>
      <c r="H25" s="519"/>
      <c r="I25" s="200"/>
      <c r="J25" s="170"/>
    </row>
    <row r="26" spans="1:10" s="179" customFormat="1" ht="16.5" customHeight="1">
      <c r="A26" s="504"/>
      <c r="B26" s="214"/>
      <c r="C26" s="197" t="s">
        <v>588</v>
      </c>
      <c r="D26" s="201" t="s">
        <v>609</v>
      </c>
      <c r="E26" s="507"/>
      <c r="F26" s="199"/>
      <c r="G26" s="516"/>
      <c r="H26" s="519"/>
      <c r="I26" s="200"/>
      <c r="J26" s="170"/>
    </row>
    <row r="27" spans="1:10" s="179" customFormat="1" ht="16.5" customHeight="1" thickBot="1">
      <c r="A27" s="505"/>
      <c r="B27" s="206"/>
      <c r="C27" s="202" t="s">
        <v>590</v>
      </c>
      <c r="D27" s="207" t="s">
        <v>610</v>
      </c>
      <c r="E27" s="508"/>
      <c r="F27" s="204"/>
      <c r="G27" s="517"/>
      <c r="H27" s="520"/>
      <c r="I27" s="205"/>
      <c r="J27" s="170"/>
    </row>
    <row r="28" spans="1:10" s="179" customFormat="1" ht="52.5" customHeight="1" thickBot="1">
      <c r="A28" s="210"/>
      <c r="B28" s="214"/>
      <c r="C28" s="173"/>
      <c r="D28" s="174"/>
      <c r="E28" s="175"/>
      <c r="F28" s="175"/>
      <c r="G28" s="176"/>
      <c r="H28" s="177"/>
      <c r="I28" s="178"/>
      <c r="J28" s="170"/>
    </row>
    <row r="29" spans="1:10" s="213" customFormat="1" ht="78" customHeight="1" thickBot="1">
      <c r="A29" s="211"/>
      <c r="B29" s="211"/>
      <c r="C29" s="173"/>
      <c r="D29" s="174"/>
      <c r="E29" s="521" t="s">
        <v>611</v>
      </c>
      <c r="F29" s="522"/>
      <c r="G29" s="522"/>
      <c r="H29" s="522"/>
      <c r="I29" s="523"/>
      <c r="J29" s="212"/>
    </row>
    <row r="30" spans="1:10" s="179" customFormat="1" ht="6.75" customHeight="1">
      <c r="A30" s="214"/>
      <c r="B30" s="214"/>
      <c r="C30" s="173"/>
      <c r="D30" s="174"/>
      <c r="E30" s="175"/>
      <c r="F30" s="175"/>
      <c r="G30" s="176"/>
      <c r="H30" s="177"/>
      <c r="I30" s="178"/>
      <c r="J30" s="170"/>
    </row>
    <row r="31" spans="1:10" s="179" customFormat="1" ht="21.75" customHeight="1">
      <c r="A31" s="500" t="s">
        <v>580</v>
      </c>
      <c r="B31" s="500"/>
      <c r="C31" s="500"/>
      <c r="D31" s="174"/>
      <c r="E31" s="174"/>
      <c r="F31" s="174"/>
      <c r="G31" s="174"/>
      <c r="H31" s="174"/>
      <c r="I31" s="174"/>
      <c r="J31" s="170"/>
    </row>
    <row r="32" spans="1:10" s="179" customFormat="1" ht="6.75" customHeight="1" thickBot="1">
      <c r="A32" s="206"/>
      <c r="B32" s="206"/>
      <c r="C32" s="181"/>
      <c r="D32" s="215"/>
      <c r="E32" s="216"/>
      <c r="F32" s="216"/>
      <c r="G32" s="217"/>
      <c r="H32" s="218"/>
      <c r="I32" s="186"/>
      <c r="J32" s="212"/>
    </row>
    <row r="33" spans="1:10" s="220" customFormat="1" ht="24" customHeight="1" thickBot="1">
      <c r="A33" s="187"/>
      <c r="B33" s="188"/>
      <c r="C33" s="188"/>
      <c r="D33" s="189" t="s">
        <v>612</v>
      </c>
      <c r="E33" s="190"/>
      <c r="F33" s="190"/>
      <c r="G33" s="501" t="s">
        <v>582</v>
      </c>
      <c r="H33" s="501"/>
      <c r="I33" s="502"/>
      <c r="J33" s="219"/>
    </row>
    <row r="34" spans="1:10" s="179" customFormat="1" ht="16.5" customHeight="1">
      <c r="A34" s="503" t="s">
        <v>613</v>
      </c>
      <c r="B34" s="210"/>
      <c r="C34" s="192" t="s">
        <v>584</v>
      </c>
      <c r="D34" s="221" t="s">
        <v>614</v>
      </c>
      <c r="E34" s="506" t="s">
        <v>615</v>
      </c>
      <c r="F34" s="194">
        <f>D35</f>
        <v>48</v>
      </c>
      <c r="G34" s="515">
        <v>0.31</v>
      </c>
      <c r="H34" s="512">
        <v>4</v>
      </c>
      <c r="I34" s="195">
        <v>0.62</v>
      </c>
      <c r="J34" s="196"/>
    </row>
    <row r="35" spans="1:10" s="223" customFormat="1" ht="16.5" customHeight="1">
      <c r="A35" s="504"/>
      <c r="B35" s="214"/>
      <c r="C35" s="197" t="s">
        <v>587</v>
      </c>
      <c r="D35" s="198">
        <v>48</v>
      </c>
      <c r="E35" s="507"/>
      <c r="F35" s="222"/>
      <c r="G35" s="516"/>
      <c r="H35" s="513"/>
      <c r="I35" s="200"/>
      <c r="J35" s="219"/>
    </row>
    <row r="36" spans="1:10" s="179" customFormat="1" ht="16.5" customHeight="1">
      <c r="A36" s="504"/>
      <c r="B36" s="214"/>
      <c r="C36" s="197" t="s">
        <v>588</v>
      </c>
      <c r="D36" s="201" t="s">
        <v>616</v>
      </c>
      <c r="E36" s="507"/>
      <c r="F36" s="222"/>
      <c r="G36" s="516"/>
      <c r="H36" s="513"/>
      <c r="I36" s="200"/>
      <c r="J36" s="219"/>
    </row>
    <row r="37" spans="1:10" s="226" customFormat="1" ht="16.5" customHeight="1" thickBot="1">
      <c r="A37" s="505"/>
      <c r="B37" s="206"/>
      <c r="C37" s="202" t="s">
        <v>590</v>
      </c>
      <c r="D37" s="224" t="s">
        <v>617</v>
      </c>
      <c r="E37" s="508"/>
      <c r="F37" s="225"/>
      <c r="G37" s="517"/>
      <c r="H37" s="514"/>
      <c r="I37" s="205"/>
      <c r="J37" s="219"/>
    </row>
    <row r="38" spans="1:10" s="226" customFormat="1" ht="6.75" customHeight="1" thickBot="1">
      <c r="A38" s="208"/>
      <c r="B38" s="206"/>
      <c r="C38" s="181"/>
      <c r="D38" s="182"/>
      <c r="E38" s="216"/>
      <c r="F38" s="216"/>
      <c r="G38" s="184"/>
      <c r="H38" s="185"/>
      <c r="I38" s="227"/>
      <c r="J38" s="170"/>
    </row>
    <row r="39" spans="1:10" s="220" customFormat="1" ht="24" customHeight="1" thickBot="1">
      <c r="A39" s="187"/>
      <c r="B39" s="188"/>
      <c r="C39" s="188"/>
      <c r="D39" s="189" t="s">
        <v>618</v>
      </c>
      <c r="E39" s="190"/>
      <c r="F39" s="190"/>
      <c r="G39" s="501" t="s">
        <v>582</v>
      </c>
      <c r="H39" s="501"/>
      <c r="I39" s="502"/>
      <c r="J39" s="219"/>
    </row>
    <row r="40" spans="1:10" s="179" customFormat="1" ht="16.5" customHeight="1">
      <c r="A40" s="503" t="s">
        <v>619</v>
      </c>
      <c r="B40" s="210"/>
      <c r="C40" s="192" t="s">
        <v>584</v>
      </c>
      <c r="D40" s="221" t="s">
        <v>620</v>
      </c>
      <c r="E40" s="506" t="s">
        <v>621</v>
      </c>
      <c r="F40" s="194">
        <f>D41</f>
        <v>48</v>
      </c>
      <c r="G40" s="515">
        <v>0.49</v>
      </c>
      <c r="H40" s="512">
        <v>5</v>
      </c>
      <c r="I40" s="195">
        <v>0.74</v>
      </c>
      <c r="J40" s="196"/>
    </row>
    <row r="41" spans="1:10" s="223" customFormat="1" ht="16.5" customHeight="1">
      <c r="A41" s="504"/>
      <c r="B41" s="214"/>
      <c r="C41" s="197" t="s">
        <v>587</v>
      </c>
      <c r="D41" s="198">
        <v>48</v>
      </c>
      <c r="E41" s="507"/>
      <c r="F41" s="222"/>
      <c r="G41" s="516"/>
      <c r="H41" s="513"/>
      <c r="I41" s="200"/>
      <c r="J41" s="219"/>
    </row>
    <row r="42" spans="1:10" s="179" customFormat="1" ht="16.5" customHeight="1">
      <c r="A42" s="504"/>
      <c r="B42" s="214"/>
      <c r="C42" s="197" t="s">
        <v>588</v>
      </c>
      <c r="D42" s="201" t="s">
        <v>622</v>
      </c>
      <c r="E42" s="507"/>
      <c r="F42" s="222"/>
      <c r="G42" s="516"/>
      <c r="H42" s="513"/>
      <c r="I42" s="200"/>
      <c r="J42" s="219"/>
    </row>
    <row r="43" spans="1:10" s="226" customFormat="1" ht="16.5" customHeight="1" thickBot="1">
      <c r="A43" s="505"/>
      <c r="B43" s="206"/>
      <c r="C43" s="202" t="s">
        <v>590</v>
      </c>
      <c r="D43" s="224" t="s">
        <v>623</v>
      </c>
      <c r="E43" s="508"/>
      <c r="F43" s="225"/>
      <c r="G43" s="517"/>
      <c r="H43" s="514"/>
      <c r="I43" s="205"/>
      <c r="J43" s="219"/>
    </row>
    <row r="44" spans="1:10" s="226" customFormat="1" ht="6.75" customHeight="1" thickBot="1">
      <c r="A44" s="208"/>
      <c r="B44" s="206"/>
      <c r="C44" s="181"/>
      <c r="D44" s="182"/>
      <c r="E44" s="216"/>
      <c r="F44" s="216"/>
      <c r="G44" s="184"/>
      <c r="H44" s="185"/>
      <c r="I44" s="227"/>
      <c r="J44" s="170"/>
    </row>
    <row r="45" spans="1:10" s="220" customFormat="1" ht="24" customHeight="1" thickBot="1">
      <c r="A45" s="187" t="s">
        <v>624</v>
      </c>
      <c r="B45" s="188"/>
      <c r="C45" s="188"/>
      <c r="D45" s="189" t="s">
        <v>581</v>
      </c>
      <c r="E45" s="190"/>
      <c r="F45" s="190"/>
      <c r="G45" s="501" t="s">
        <v>582</v>
      </c>
      <c r="H45" s="501"/>
      <c r="I45" s="502"/>
      <c r="J45" s="219"/>
    </row>
    <row r="46" spans="1:10" s="179" customFormat="1" ht="16.5" customHeight="1">
      <c r="A46" s="524" t="s">
        <v>625</v>
      </c>
      <c r="B46" s="445"/>
      <c r="C46" s="192" t="s">
        <v>584</v>
      </c>
      <c r="D46" s="221" t="s">
        <v>626</v>
      </c>
      <c r="E46" s="506" t="s">
        <v>627</v>
      </c>
      <c r="F46" s="194">
        <f>D47</f>
        <v>48</v>
      </c>
      <c r="G46" s="515">
        <v>0.6900000000000001</v>
      </c>
      <c r="H46" s="512">
        <v>9</v>
      </c>
      <c r="I46" s="195">
        <v>1.02</v>
      </c>
      <c r="J46" s="196"/>
    </row>
    <row r="47" spans="1:10" s="213" customFormat="1" ht="16.5" customHeight="1">
      <c r="A47" s="525"/>
      <c r="B47" s="446"/>
      <c r="C47" s="197" t="s">
        <v>587</v>
      </c>
      <c r="D47" s="198">
        <v>48</v>
      </c>
      <c r="E47" s="507"/>
      <c r="F47" s="222"/>
      <c r="G47" s="516"/>
      <c r="H47" s="513"/>
      <c r="I47" s="200"/>
      <c r="J47" s="219"/>
    </row>
    <row r="48" spans="1:10" s="213" customFormat="1" ht="16.5" customHeight="1">
      <c r="A48" s="526"/>
      <c r="B48" s="447"/>
      <c r="C48" s="197" t="s">
        <v>588</v>
      </c>
      <c r="D48" s="201" t="s">
        <v>628</v>
      </c>
      <c r="E48" s="507"/>
      <c r="F48" s="222"/>
      <c r="G48" s="516"/>
      <c r="H48" s="513"/>
      <c r="I48" s="200"/>
      <c r="J48" s="219"/>
    </row>
    <row r="49" spans="1:10" s="228" customFormat="1" ht="16.5" customHeight="1" thickBot="1">
      <c r="A49" s="527"/>
      <c r="B49" s="448"/>
      <c r="C49" s="202" t="s">
        <v>590</v>
      </c>
      <c r="D49" s="224" t="s">
        <v>629</v>
      </c>
      <c r="E49" s="508"/>
      <c r="F49" s="225"/>
      <c r="G49" s="517"/>
      <c r="H49" s="514"/>
      <c r="I49" s="205"/>
      <c r="J49" s="219"/>
    </row>
    <row r="50" spans="1:10" s="226" customFormat="1" ht="6.75" customHeight="1" thickBot="1">
      <c r="A50" s="206"/>
      <c r="B50" s="206"/>
      <c r="C50" s="181"/>
      <c r="D50" s="182"/>
      <c r="E50" s="216"/>
      <c r="F50" s="216"/>
      <c r="G50" s="184"/>
      <c r="H50" s="185"/>
      <c r="I50" s="227"/>
      <c r="J50" s="170"/>
    </row>
    <row r="51" spans="1:10" s="220" customFormat="1" ht="24" customHeight="1" thickBot="1">
      <c r="A51" s="187" t="s">
        <v>624</v>
      </c>
      <c r="B51" s="188"/>
      <c r="C51" s="188"/>
      <c r="D51" s="189" t="s">
        <v>630</v>
      </c>
      <c r="E51" s="190"/>
      <c r="F51" s="190"/>
      <c r="G51" s="501" t="s">
        <v>582</v>
      </c>
      <c r="H51" s="501"/>
      <c r="I51" s="502"/>
      <c r="J51" s="219"/>
    </row>
    <row r="52" spans="1:10" s="179" customFormat="1" ht="16.5" customHeight="1">
      <c r="A52" s="524" t="s">
        <v>631</v>
      </c>
      <c r="B52" s="445"/>
      <c r="C52" s="192" t="s">
        <v>584</v>
      </c>
      <c r="D52" s="221" t="s">
        <v>632</v>
      </c>
      <c r="E52" s="506" t="s">
        <v>633</v>
      </c>
      <c r="F52" s="194">
        <f>D53</f>
        <v>48</v>
      </c>
      <c r="G52" s="509">
        <v>0.85</v>
      </c>
      <c r="H52" s="512">
        <v>11</v>
      </c>
      <c r="I52" s="195">
        <v>1.18</v>
      </c>
      <c r="J52" s="196"/>
    </row>
    <row r="53" spans="1:10" s="213" customFormat="1" ht="16.5" customHeight="1">
      <c r="A53" s="525"/>
      <c r="B53" s="446"/>
      <c r="C53" s="197" t="s">
        <v>587</v>
      </c>
      <c r="D53" s="198">
        <v>48</v>
      </c>
      <c r="E53" s="507"/>
      <c r="F53" s="222"/>
      <c r="G53" s="510"/>
      <c r="H53" s="513"/>
      <c r="I53" s="200"/>
      <c r="J53" s="219"/>
    </row>
    <row r="54" spans="1:10" s="179" customFormat="1" ht="17.25" customHeight="1">
      <c r="A54" s="526"/>
      <c r="B54" s="447"/>
      <c r="C54" s="197" t="s">
        <v>588</v>
      </c>
      <c r="D54" s="229" t="s">
        <v>622</v>
      </c>
      <c r="E54" s="507"/>
      <c r="F54" s="222"/>
      <c r="G54" s="510"/>
      <c r="H54" s="513"/>
      <c r="I54" s="200"/>
      <c r="J54" s="219"/>
    </row>
    <row r="55" spans="1:10" s="228" customFormat="1" ht="16.5" customHeight="1" thickBot="1">
      <c r="A55" s="527"/>
      <c r="B55" s="448"/>
      <c r="C55" s="202" t="s">
        <v>590</v>
      </c>
      <c r="D55" s="203" t="s">
        <v>634</v>
      </c>
      <c r="E55" s="508"/>
      <c r="F55" s="225"/>
      <c r="G55" s="511"/>
      <c r="H55" s="514"/>
      <c r="I55" s="205"/>
      <c r="J55" s="219"/>
    </row>
    <row r="56" spans="1:10" s="226" customFormat="1" ht="6.75" customHeight="1" thickBot="1">
      <c r="A56" s="208"/>
      <c r="B56" s="206"/>
      <c r="C56" s="181"/>
      <c r="D56" s="182"/>
      <c r="E56" s="216"/>
      <c r="F56" s="216"/>
      <c r="G56" s="184"/>
      <c r="H56" s="185"/>
      <c r="I56" s="227"/>
      <c r="J56" s="170"/>
    </row>
    <row r="57" spans="1:10" s="220" customFormat="1" ht="24" customHeight="1" thickBot="1">
      <c r="A57" s="187" t="s">
        <v>624</v>
      </c>
      <c r="B57" s="188"/>
      <c r="C57" s="188"/>
      <c r="D57" s="189" t="s">
        <v>598</v>
      </c>
      <c r="E57" s="190"/>
      <c r="F57" s="190"/>
      <c r="G57" s="501" t="s">
        <v>582</v>
      </c>
      <c r="H57" s="501"/>
      <c r="I57" s="502"/>
      <c r="J57" s="219"/>
    </row>
    <row r="58" spans="1:10" s="179" customFormat="1" ht="16.5" customHeight="1">
      <c r="A58" s="524" t="s">
        <v>635</v>
      </c>
      <c r="B58" s="445"/>
      <c r="C58" s="192" t="s">
        <v>584</v>
      </c>
      <c r="D58" s="221" t="s">
        <v>636</v>
      </c>
      <c r="E58" s="506" t="s">
        <v>637</v>
      </c>
      <c r="F58" s="194">
        <f>D59</f>
        <v>48</v>
      </c>
      <c r="G58" s="509">
        <v>1.27</v>
      </c>
      <c r="H58" s="512">
        <v>16</v>
      </c>
      <c r="I58" s="195">
        <v>1.86</v>
      </c>
      <c r="J58" s="196"/>
    </row>
    <row r="59" spans="1:10" s="213" customFormat="1" ht="16.5" customHeight="1">
      <c r="A59" s="525"/>
      <c r="B59" s="446"/>
      <c r="C59" s="197" t="s">
        <v>587</v>
      </c>
      <c r="D59" s="198">
        <v>48</v>
      </c>
      <c r="E59" s="507"/>
      <c r="F59" s="222"/>
      <c r="G59" s="510"/>
      <c r="H59" s="513"/>
      <c r="I59" s="200"/>
      <c r="J59" s="219"/>
    </row>
    <row r="60" spans="1:10" s="179" customFormat="1" ht="17.25" customHeight="1">
      <c r="A60" s="526"/>
      <c r="B60" s="447"/>
      <c r="C60" s="197" t="s">
        <v>588</v>
      </c>
      <c r="D60" s="229" t="s">
        <v>628</v>
      </c>
      <c r="E60" s="507"/>
      <c r="F60" s="222"/>
      <c r="G60" s="510"/>
      <c r="H60" s="513"/>
      <c r="I60" s="200"/>
      <c r="J60" s="219"/>
    </row>
    <row r="61" spans="1:10" s="228" customFormat="1" ht="16.5" customHeight="1" thickBot="1">
      <c r="A61" s="527"/>
      <c r="B61" s="448"/>
      <c r="C61" s="202" t="s">
        <v>590</v>
      </c>
      <c r="D61" s="203" t="s">
        <v>638</v>
      </c>
      <c r="E61" s="508"/>
      <c r="F61" s="225"/>
      <c r="G61" s="511"/>
      <c r="H61" s="514"/>
      <c r="I61" s="205"/>
      <c r="J61" s="219"/>
    </row>
    <row r="62" spans="1:10" s="236" customFormat="1" ht="52.5" customHeight="1">
      <c r="A62" s="214"/>
      <c r="B62" s="214"/>
      <c r="C62" s="230"/>
      <c r="D62" s="174"/>
      <c r="E62" s="231"/>
      <c r="F62" s="231"/>
      <c r="G62" s="232"/>
      <c r="H62" s="233"/>
      <c r="I62" s="234"/>
      <c r="J62" s="235"/>
    </row>
    <row r="63" spans="1:10" s="213" customFormat="1" ht="78" customHeight="1">
      <c r="A63" s="211"/>
      <c r="B63" s="211"/>
      <c r="C63" s="173"/>
      <c r="D63" s="174"/>
      <c r="E63" s="499" t="s">
        <v>639</v>
      </c>
      <c r="F63" s="499"/>
      <c r="G63" s="499"/>
      <c r="H63" s="499"/>
      <c r="I63" s="499"/>
      <c r="J63" s="170"/>
    </row>
    <row r="64" spans="1:10" s="179" customFormat="1" ht="6.75" customHeight="1">
      <c r="A64" s="214"/>
      <c r="B64" s="214"/>
      <c r="C64" s="173"/>
      <c r="D64" s="174"/>
      <c r="E64" s="175"/>
      <c r="F64" s="175"/>
      <c r="G64" s="176"/>
      <c r="H64" s="177"/>
      <c r="I64" s="178"/>
      <c r="J64" s="170"/>
    </row>
    <row r="65" spans="1:10" s="179" customFormat="1" ht="21.75" customHeight="1">
      <c r="A65" s="500" t="s">
        <v>580</v>
      </c>
      <c r="B65" s="500"/>
      <c r="C65" s="500"/>
      <c r="D65" s="174"/>
      <c r="E65" s="174"/>
      <c r="F65" s="174"/>
      <c r="G65" s="174"/>
      <c r="H65" s="174"/>
      <c r="I65" s="174"/>
      <c r="J65" s="170"/>
    </row>
    <row r="66" spans="1:10" s="179" customFormat="1" ht="6.75" customHeight="1" thickBot="1">
      <c r="A66" s="206"/>
      <c r="B66" s="206"/>
      <c r="C66" s="181"/>
      <c r="D66" s="215"/>
      <c r="E66" s="216"/>
      <c r="F66" s="216"/>
      <c r="G66" s="217"/>
      <c r="H66" s="218"/>
      <c r="I66" s="186"/>
      <c r="J66" s="212"/>
    </row>
    <row r="67" spans="1:10" s="220" customFormat="1" ht="24" customHeight="1" thickBot="1">
      <c r="A67" s="187"/>
      <c r="B67" s="188"/>
      <c r="C67" s="188"/>
      <c r="D67" s="189" t="s">
        <v>612</v>
      </c>
      <c r="E67" s="190"/>
      <c r="F67" s="190"/>
      <c r="G67" s="501" t="s">
        <v>582</v>
      </c>
      <c r="H67" s="501"/>
      <c r="I67" s="502"/>
      <c r="J67" s="219"/>
    </row>
    <row r="68" spans="1:10" s="179" customFormat="1" ht="16.5" customHeight="1">
      <c r="A68" s="503" t="s">
        <v>640</v>
      </c>
      <c r="B68" s="210"/>
      <c r="C68" s="192" t="s">
        <v>584</v>
      </c>
      <c r="D68" s="221" t="s">
        <v>614</v>
      </c>
      <c r="E68" s="506" t="s">
        <v>641</v>
      </c>
      <c r="F68" s="194">
        <f>D69</f>
        <v>48</v>
      </c>
      <c r="G68" s="515">
        <v>0.24000000000000002</v>
      </c>
      <c r="H68" s="512">
        <v>4</v>
      </c>
      <c r="I68" s="195">
        <v>0.75</v>
      </c>
      <c r="J68" s="196"/>
    </row>
    <row r="69" spans="1:10" s="223" customFormat="1" ht="16.5" customHeight="1">
      <c r="A69" s="504"/>
      <c r="B69" s="214"/>
      <c r="C69" s="197" t="s">
        <v>587</v>
      </c>
      <c r="D69" s="198">
        <v>48</v>
      </c>
      <c r="E69" s="507"/>
      <c r="F69" s="222"/>
      <c r="G69" s="516"/>
      <c r="H69" s="513"/>
      <c r="I69" s="200"/>
      <c r="J69" s="219"/>
    </row>
    <row r="70" spans="1:10" s="179" customFormat="1" ht="33.75" customHeight="1">
      <c r="A70" s="504"/>
      <c r="B70" s="214"/>
      <c r="C70" s="197" t="s">
        <v>588</v>
      </c>
      <c r="D70" s="201" t="s">
        <v>642</v>
      </c>
      <c r="E70" s="507"/>
      <c r="F70" s="222"/>
      <c r="G70" s="516"/>
      <c r="H70" s="513"/>
      <c r="I70" s="200"/>
      <c r="J70" s="219"/>
    </row>
    <row r="71" spans="1:10" s="226" customFormat="1" ht="16.5" customHeight="1" thickBot="1">
      <c r="A71" s="505"/>
      <c r="B71" s="206"/>
      <c r="C71" s="202" t="s">
        <v>590</v>
      </c>
      <c r="D71" s="224" t="s">
        <v>643</v>
      </c>
      <c r="E71" s="508"/>
      <c r="F71" s="225"/>
      <c r="G71" s="517"/>
      <c r="H71" s="514"/>
      <c r="I71" s="205"/>
      <c r="J71" s="219"/>
    </row>
    <row r="72" spans="1:10" s="226" customFormat="1" ht="6.75" customHeight="1" thickBot="1">
      <c r="A72" s="208"/>
      <c r="B72" s="206"/>
      <c r="C72" s="181"/>
      <c r="D72" s="182"/>
      <c r="E72" s="216"/>
      <c r="F72" s="216"/>
      <c r="G72" s="184"/>
      <c r="H72" s="185"/>
      <c r="I72" s="227"/>
      <c r="J72" s="170"/>
    </row>
    <row r="73" spans="1:10" s="220" customFormat="1" ht="29.25" customHeight="1" thickBot="1">
      <c r="A73" s="187"/>
      <c r="B73" s="188"/>
      <c r="C73" s="188"/>
      <c r="D73" s="189" t="s">
        <v>618</v>
      </c>
      <c r="E73" s="190"/>
      <c r="F73" s="190"/>
      <c r="G73" s="501" t="s">
        <v>582</v>
      </c>
      <c r="H73" s="501"/>
      <c r="I73" s="502"/>
      <c r="J73" s="219"/>
    </row>
    <row r="74" spans="1:10" s="179" customFormat="1" ht="16.5" customHeight="1">
      <c r="A74" s="503" t="s">
        <v>644</v>
      </c>
      <c r="B74" s="210"/>
      <c r="C74" s="192" t="s">
        <v>584</v>
      </c>
      <c r="D74" s="221" t="s">
        <v>620</v>
      </c>
      <c r="E74" s="506" t="s">
        <v>645</v>
      </c>
      <c r="F74" s="194">
        <f>D75</f>
        <v>48</v>
      </c>
      <c r="G74" s="515">
        <v>0.36</v>
      </c>
      <c r="H74" s="512">
        <v>6</v>
      </c>
      <c r="I74" s="195">
        <v>0.93</v>
      </c>
      <c r="J74" s="196"/>
    </row>
    <row r="75" spans="1:10" s="223" customFormat="1" ht="16.5" customHeight="1">
      <c r="A75" s="504"/>
      <c r="B75" s="214"/>
      <c r="C75" s="197" t="s">
        <v>587</v>
      </c>
      <c r="D75" s="198">
        <v>48</v>
      </c>
      <c r="E75" s="507"/>
      <c r="F75" s="222"/>
      <c r="G75" s="516"/>
      <c r="H75" s="513"/>
      <c r="I75" s="200"/>
      <c r="J75" s="219"/>
    </row>
    <row r="76" spans="1:10" s="179" customFormat="1" ht="33.75" customHeight="1">
      <c r="A76" s="504"/>
      <c r="B76" s="214"/>
      <c r="C76" s="197" t="s">
        <v>588</v>
      </c>
      <c r="D76" s="201" t="s">
        <v>646</v>
      </c>
      <c r="E76" s="507"/>
      <c r="F76" s="222"/>
      <c r="G76" s="516"/>
      <c r="H76" s="513"/>
      <c r="I76" s="200"/>
      <c r="J76" s="219"/>
    </row>
    <row r="77" spans="1:10" s="226" customFormat="1" ht="16.5" customHeight="1" thickBot="1">
      <c r="A77" s="505"/>
      <c r="B77" s="206"/>
      <c r="C77" s="202" t="s">
        <v>590</v>
      </c>
      <c r="D77" s="224" t="s">
        <v>647</v>
      </c>
      <c r="E77" s="508"/>
      <c r="F77" s="225"/>
      <c r="G77" s="517"/>
      <c r="H77" s="514"/>
      <c r="I77" s="205"/>
      <c r="J77" s="219"/>
    </row>
    <row r="78" spans="1:10" s="226" customFormat="1" ht="6.75" customHeight="1" thickBot="1">
      <c r="A78" s="208"/>
      <c r="B78" s="206"/>
      <c r="C78" s="181"/>
      <c r="D78" s="182"/>
      <c r="E78" s="216"/>
      <c r="F78" s="216"/>
      <c r="G78" s="184"/>
      <c r="H78" s="185"/>
      <c r="I78" s="227"/>
      <c r="J78" s="170"/>
    </row>
    <row r="79" spans="1:10" s="220" customFormat="1" ht="24" customHeight="1" thickBot="1">
      <c r="A79" s="187" t="s">
        <v>624</v>
      </c>
      <c r="B79" s="188"/>
      <c r="C79" s="188"/>
      <c r="D79" s="189" t="s">
        <v>581</v>
      </c>
      <c r="E79" s="190"/>
      <c r="F79" s="190"/>
      <c r="G79" s="501" t="s">
        <v>582</v>
      </c>
      <c r="H79" s="501"/>
      <c r="I79" s="502"/>
      <c r="J79" s="219"/>
    </row>
    <row r="80" spans="1:10" s="179" customFormat="1" ht="16.5" customHeight="1">
      <c r="A80" s="524" t="s">
        <v>648</v>
      </c>
      <c r="B80" s="445"/>
      <c r="C80" s="192" t="s">
        <v>584</v>
      </c>
      <c r="D80" s="221" t="s">
        <v>626</v>
      </c>
      <c r="E80" s="506" t="s">
        <v>649</v>
      </c>
      <c r="F80" s="194">
        <f>D81</f>
        <v>48</v>
      </c>
      <c r="G80" s="515">
        <v>0.52</v>
      </c>
      <c r="H80" s="512">
        <v>10</v>
      </c>
      <c r="I80" s="195">
        <v>1.16</v>
      </c>
      <c r="J80" s="196"/>
    </row>
    <row r="81" spans="1:10" s="213" customFormat="1" ht="16.5" customHeight="1">
      <c r="A81" s="525"/>
      <c r="B81" s="446"/>
      <c r="C81" s="197" t="s">
        <v>587</v>
      </c>
      <c r="D81" s="198">
        <v>48</v>
      </c>
      <c r="E81" s="507"/>
      <c r="F81" s="222"/>
      <c r="G81" s="516"/>
      <c r="H81" s="513"/>
      <c r="I81" s="200"/>
      <c r="J81" s="237"/>
    </row>
    <row r="82" spans="1:10" s="213" customFormat="1" ht="33.75" customHeight="1">
      <c r="A82" s="526"/>
      <c r="B82" s="447"/>
      <c r="C82" s="197" t="s">
        <v>588</v>
      </c>
      <c r="D82" s="201" t="s">
        <v>650</v>
      </c>
      <c r="E82" s="507"/>
      <c r="F82" s="222"/>
      <c r="G82" s="516"/>
      <c r="H82" s="513"/>
      <c r="I82" s="200"/>
      <c r="J82" s="219"/>
    </row>
    <row r="83" spans="1:10" s="228" customFormat="1" ht="16.5" customHeight="1" thickBot="1">
      <c r="A83" s="527"/>
      <c r="B83" s="448"/>
      <c r="C83" s="202" t="s">
        <v>590</v>
      </c>
      <c r="D83" s="224" t="s">
        <v>651</v>
      </c>
      <c r="E83" s="508"/>
      <c r="F83" s="225"/>
      <c r="G83" s="517"/>
      <c r="H83" s="514"/>
      <c r="I83" s="205"/>
      <c r="J83" s="219"/>
    </row>
    <row r="84" spans="1:10" s="236" customFormat="1" ht="52.5" customHeight="1">
      <c r="A84" s="214"/>
      <c r="B84" s="214"/>
      <c r="C84" s="230"/>
      <c r="D84" s="174"/>
      <c r="E84" s="231"/>
      <c r="F84" s="231"/>
      <c r="G84" s="232"/>
      <c r="H84" s="233"/>
      <c r="I84" s="234"/>
      <c r="J84" s="235"/>
    </row>
    <row r="85" spans="1:10" s="213" customFormat="1" ht="78" customHeight="1">
      <c r="A85" s="211"/>
      <c r="B85" s="211"/>
      <c r="C85" s="173"/>
      <c r="D85" s="174"/>
      <c r="E85" s="499" t="s">
        <v>652</v>
      </c>
      <c r="F85" s="499"/>
      <c r="G85" s="499"/>
      <c r="H85" s="499"/>
      <c r="I85" s="499"/>
      <c r="J85" s="170"/>
    </row>
    <row r="86" spans="1:10" s="179" customFormat="1" ht="6.75" customHeight="1">
      <c r="A86" s="214"/>
      <c r="B86" s="214"/>
      <c r="C86" s="173"/>
      <c r="D86" s="174"/>
      <c r="E86" s="175"/>
      <c r="F86" s="175"/>
      <c r="G86" s="176"/>
      <c r="H86" s="177"/>
      <c r="I86" s="178"/>
      <c r="J86" s="170"/>
    </row>
    <row r="87" spans="1:10" s="179" customFormat="1" ht="21.75" customHeight="1">
      <c r="A87" s="500" t="s">
        <v>580</v>
      </c>
      <c r="B87" s="500"/>
      <c r="C87" s="500"/>
      <c r="D87" s="174"/>
      <c r="E87" s="174"/>
      <c r="F87" s="174"/>
      <c r="G87" s="174"/>
      <c r="H87" s="174"/>
      <c r="I87" s="174"/>
      <c r="J87" s="170"/>
    </row>
    <row r="88" spans="1:10" s="179" customFormat="1" ht="6.75" customHeight="1" thickBot="1">
      <c r="A88" s="206"/>
      <c r="B88" s="206"/>
      <c r="C88" s="181"/>
      <c r="D88" s="215"/>
      <c r="E88" s="216"/>
      <c r="F88" s="216"/>
      <c r="G88" s="217"/>
      <c r="H88" s="218"/>
      <c r="I88" s="186"/>
      <c r="J88" s="212"/>
    </row>
    <row r="89" spans="1:10" s="220" customFormat="1" ht="24" customHeight="1" thickBot="1">
      <c r="A89" s="187"/>
      <c r="B89" s="188"/>
      <c r="C89" s="188"/>
      <c r="D89" s="189" t="s">
        <v>612</v>
      </c>
      <c r="E89" s="190"/>
      <c r="F89" s="190"/>
      <c r="G89" s="501" t="s">
        <v>582</v>
      </c>
      <c r="H89" s="501"/>
      <c r="I89" s="502"/>
      <c r="J89" s="219"/>
    </row>
    <row r="90" spans="1:10" s="179" customFormat="1" ht="16.5" customHeight="1">
      <c r="A90" s="503" t="s">
        <v>653</v>
      </c>
      <c r="B90" s="210"/>
      <c r="C90" s="192" t="s">
        <v>584</v>
      </c>
      <c r="D90" s="221" t="s">
        <v>614</v>
      </c>
      <c r="E90" s="506" t="s">
        <v>654</v>
      </c>
      <c r="F90" s="194">
        <f>D91</f>
        <v>48</v>
      </c>
      <c r="G90" s="509">
        <v>0.38</v>
      </c>
      <c r="H90" s="512">
        <v>5</v>
      </c>
      <c r="I90" s="195">
        <v>0.98</v>
      </c>
      <c r="J90" s="196"/>
    </row>
    <row r="91" spans="1:10" s="223" customFormat="1" ht="16.5" customHeight="1">
      <c r="A91" s="504"/>
      <c r="B91" s="214"/>
      <c r="C91" s="197" t="s">
        <v>587</v>
      </c>
      <c r="D91" s="198">
        <v>48</v>
      </c>
      <c r="E91" s="507"/>
      <c r="F91" s="222"/>
      <c r="G91" s="510"/>
      <c r="H91" s="513"/>
      <c r="I91" s="200"/>
      <c r="J91" s="219"/>
    </row>
    <row r="92" spans="1:10" s="179" customFormat="1" ht="17.25" customHeight="1">
      <c r="A92" s="504"/>
      <c r="B92" s="214"/>
      <c r="C92" s="197" t="s">
        <v>588</v>
      </c>
      <c r="D92" s="238" t="s">
        <v>655</v>
      </c>
      <c r="E92" s="507"/>
      <c r="F92" s="222"/>
      <c r="G92" s="510"/>
      <c r="H92" s="513"/>
      <c r="I92" s="200"/>
      <c r="J92" s="219"/>
    </row>
    <row r="93" spans="1:10" s="226" customFormat="1" ht="16.5" customHeight="1" thickBot="1">
      <c r="A93" s="505"/>
      <c r="B93" s="206"/>
      <c r="C93" s="202" t="s">
        <v>590</v>
      </c>
      <c r="D93" s="203" t="s">
        <v>656</v>
      </c>
      <c r="E93" s="508"/>
      <c r="F93" s="225"/>
      <c r="G93" s="511"/>
      <c r="H93" s="514"/>
      <c r="I93" s="205"/>
      <c r="J93" s="219"/>
    </row>
    <row r="94" spans="1:10" s="226" customFormat="1" ht="6.75" customHeight="1" thickBot="1">
      <c r="A94" s="208"/>
      <c r="B94" s="206"/>
      <c r="C94" s="181"/>
      <c r="D94" s="182"/>
      <c r="E94" s="216"/>
      <c r="F94" s="216"/>
      <c r="G94" s="184"/>
      <c r="H94" s="185"/>
      <c r="I94" s="227"/>
      <c r="J94" s="170"/>
    </row>
    <row r="95" spans="1:10" s="220" customFormat="1" ht="29.25" customHeight="1" thickBot="1">
      <c r="A95" s="187"/>
      <c r="B95" s="188"/>
      <c r="C95" s="188"/>
      <c r="D95" s="189" t="s">
        <v>618</v>
      </c>
      <c r="E95" s="190"/>
      <c r="F95" s="190"/>
      <c r="G95" s="501" t="s">
        <v>582</v>
      </c>
      <c r="H95" s="501"/>
      <c r="I95" s="502"/>
      <c r="J95" s="219"/>
    </row>
    <row r="96" spans="1:10" s="179" customFormat="1" ht="16.5" customHeight="1">
      <c r="A96" s="503" t="s">
        <v>657</v>
      </c>
      <c r="B96" s="210"/>
      <c r="C96" s="192" t="s">
        <v>584</v>
      </c>
      <c r="D96" s="221" t="s">
        <v>620</v>
      </c>
      <c r="E96" s="506" t="s">
        <v>658</v>
      </c>
      <c r="F96" s="194">
        <f>D97</f>
        <v>48</v>
      </c>
      <c r="G96" s="509">
        <v>0.56</v>
      </c>
      <c r="H96" s="512">
        <v>7</v>
      </c>
      <c r="I96" s="195">
        <v>1.09</v>
      </c>
      <c r="J96" s="196"/>
    </row>
    <row r="97" spans="1:10" s="223" customFormat="1" ht="16.5" customHeight="1">
      <c r="A97" s="504"/>
      <c r="B97" s="214"/>
      <c r="C97" s="197" t="s">
        <v>587</v>
      </c>
      <c r="D97" s="198">
        <v>48</v>
      </c>
      <c r="E97" s="507"/>
      <c r="F97" s="222"/>
      <c r="G97" s="510"/>
      <c r="H97" s="513"/>
      <c r="I97" s="200"/>
      <c r="J97" s="219"/>
    </row>
    <row r="98" spans="1:10" s="179" customFormat="1" ht="17.25" customHeight="1">
      <c r="A98" s="504"/>
      <c r="B98" s="214"/>
      <c r="C98" s="197" t="s">
        <v>588</v>
      </c>
      <c r="D98" s="238" t="s">
        <v>659</v>
      </c>
      <c r="E98" s="507"/>
      <c r="F98" s="222"/>
      <c r="G98" s="510"/>
      <c r="H98" s="513"/>
      <c r="I98" s="200"/>
      <c r="J98" s="219"/>
    </row>
    <row r="99" spans="1:10" s="226" customFormat="1" ht="16.5" customHeight="1" thickBot="1">
      <c r="A99" s="505"/>
      <c r="B99" s="206"/>
      <c r="C99" s="202" t="s">
        <v>590</v>
      </c>
      <c r="D99" s="203" t="s">
        <v>660</v>
      </c>
      <c r="E99" s="508"/>
      <c r="F99" s="225"/>
      <c r="G99" s="511"/>
      <c r="H99" s="514"/>
      <c r="I99" s="205"/>
      <c r="J99" s="219"/>
    </row>
    <row r="100" spans="1:10" s="226" customFormat="1" ht="6.75" customHeight="1" thickBot="1">
      <c r="A100" s="208"/>
      <c r="B100" s="206"/>
      <c r="C100" s="181"/>
      <c r="D100" s="182"/>
      <c r="E100" s="216"/>
      <c r="F100" s="216"/>
      <c r="G100" s="184"/>
      <c r="H100" s="185"/>
      <c r="I100" s="227"/>
      <c r="J100" s="170"/>
    </row>
    <row r="101" spans="1:10" s="220" customFormat="1" ht="24" customHeight="1" thickBot="1">
      <c r="A101" s="187" t="s">
        <v>624</v>
      </c>
      <c r="B101" s="188"/>
      <c r="C101" s="188"/>
      <c r="D101" s="189" t="s">
        <v>581</v>
      </c>
      <c r="E101" s="190"/>
      <c r="F101" s="190"/>
      <c r="G101" s="501" t="s">
        <v>582</v>
      </c>
      <c r="H101" s="501"/>
      <c r="I101" s="502"/>
      <c r="J101" s="219"/>
    </row>
    <row r="102" spans="1:10" s="179" customFormat="1" ht="16.5" customHeight="1">
      <c r="A102" s="524" t="s">
        <v>661</v>
      </c>
      <c r="B102" s="445"/>
      <c r="C102" s="192" t="s">
        <v>584</v>
      </c>
      <c r="D102" s="221" t="s">
        <v>626</v>
      </c>
      <c r="E102" s="506" t="s">
        <v>662</v>
      </c>
      <c r="F102" s="194">
        <f>D103</f>
        <v>48</v>
      </c>
      <c r="G102" s="509">
        <v>0.83</v>
      </c>
      <c r="H102" s="512">
        <v>12</v>
      </c>
      <c r="I102" s="195">
        <v>1.59</v>
      </c>
      <c r="J102" s="196"/>
    </row>
    <row r="103" spans="1:10" s="213" customFormat="1" ht="16.5" customHeight="1">
      <c r="A103" s="525"/>
      <c r="B103" s="446"/>
      <c r="C103" s="197" t="s">
        <v>587</v>
      </c>
      <c r="D103" s="198">
        <v>48</v>
      </c>
      <c r="E103" s="507"/>
      <c r="F103" s="222"/>
      <c r="G103" s="510"/>
      <c r="H103" s="513"/>
      <c r="I103" s="200"/>
      <c r="J103" s="237"/>
    </row>
    <row r="104" spans="1:10" s="213" customFormat="1" ht="17.25" customHeight="1">
      <c r="A104" s="526"/>
      <c r="B104" s="447"/>
      <c r="C104" s="197" t="s">
        <v>588</v>
      </c>
      <c r="D104" s="238" t="s">
        <v>663</v>
      </c>
      <c r="E104" s="507"/>
      <c r="F104" s="222"/>
      <c r="G104" s="510"/>
      <c r="H104" s="513"/>
      <c r="I104" s="200"/>
      <c r="J104" s="219"/>
    </row>
    <row r="105" spans="1:10" s="228" customFormat="1" ht="16.5" customHeight="1" thickBot="1">
      <c r="A105" s="527"/>
      <c r="B105" s="448"/>
      <c r="C105" s="202" t="s">
        <v>590</v>
      </c>
      <c r="D105" s="203" t="s">
        <v>664</v>
      </c>
      <c r="E105" s="508"/>
      <c r="F105" s="225"/>
      <c r="G105" s="511"/>
      <c r="H105" s="514"/>
      <c r="I105" s="205"/>
      <c r="J105" s="219"/>
    </row>
    <row r="106" spans="1:10" s="236" customFormat="1" ht="52.5" customHeight="1">
      <c r="A106" s="214"/>
      <c r="B106" s="214"/>
      <c r="C106" s="230"/>
      <c r="D106" s="174"/>
      <c r="E106" s="231"/>
      <c r="F106" s="231"/>
      <c r="G106" s="232"/>
      <c r="H106" s="233"/>
      <c r="I106" s="234"/>
      <c r="J106" s="235"/>
    </row>
    <row r="107" spans="1:10" s="213" customFormat="1" ht="78" customHeight="1">
      <c r="A107" s="239"/>
      <c r="B107" s="239"/>
      <c r="C107" s="240"/>
      <c r="D107" s="241"/>
      <c r="E107" s="499" t="s">
        <v>665</v>
      </c>
      <c r="F107" s="499"/>
      <c r="G107" s="499"/>
      <c r="H107" s="499"/>
      <c r="I107" s="499"/>
      <c r="J107" s="242"/>
    </row>
    <row r="108" spans="1:10" s="179" customFormat="1" ht="6.75" customHeight="1">
      <c r="A108" s="214"/>
      <c r="B108" s="214"/>
      <c r="C108" s="173"/>
      <c r="D108" s="174"/>
      <c r="E108" s="175"/>
      <c r="F108" s="175"/>
      <c r="G108" s="176"/>
      <c r="H108" s="177"/>
      <c r="I108" s="178"/>
      <c r="J108" s="170"/>
    </row>
    <row r="109" spans="1:10" s="179" customFormat="1" ht="21.75" customHeight="1">
      <c r="A109" s="500" t="s">
        <v>580</v>
      </c>
      <c r="B109" s="500"/>
      <c r="C109" s="500"/>
      <c r="D109" s="174"/>
      <c r="E109" s="174"/>
      <c r="F109" s="174"/>
      <c r="G109" s="174"/>
      <c r="H109" s="174"/>
      <c r="I109" s="174"/>
      <c r="J109" s="170"/>
    </row>
    <row r="110" spans="1:10" s="179" customFormat="1" ht="6.75" customHeight="1" thickBot="1">
      <c r="A110" s="206"/>
      <c r="B110" s="206"/>
      <c r="C110" s="181"/>
      <c r="D110" s="215"/>
      <c r="E110" s="216"/>
      <c r="F110" s="216"/>
      <c r="G110" s="217"/>
      <c r="H110" s="218"/>
      <c r="I110" s="186"/>
      <c r="J110" s="212"/>
    </row>
    <row r="111" spans="1:10" s="244" customFormat="1" ht="43.5" customHeight="1" thickBot="1">
      <c r="A111" s="187"/>
      <c r="B111" s="188"/>
      <c r="C111" s="188"/>
      <c r="D111" s="243" t="s">
        <v>666</v>
      </c>
      <c r="E111" s="190"/>
      <c r="F111" s="190"/>
      <c r="G111" s="501" t="s">
        <v>582</v>
      </c>
      <c r="H111" s="501"/>
      <c r="I111" s="502"/>
      <c r="J111" s="219"/>
    </row>
    <row r="112" spans="1:10" s="213" customFormat="1" ht="16.5" customHeight="1">
      <c r="A112" s="503" t="s">
        <v>667</v>
      </c>
      <c r="B112" s="210"/>
      <c r="C112" s="192" t="s">
        <v>584</v>
      </c>
      <c r="D112" s="221" t="s">
        <v>668</v>
      </c>
      <c r="E112" s="530" t="s">
        <v>669</v>
      </c>
      <c r="F112" s="194">
        <f>D113</f>
        <v>48</v>
      </c>
      <c r="G112" s="509">
        <v>0.48</v>
      </c>
      <c r="H112" s="533">
        <v>5</v>
      </c>
      <c r="I112" s="195">
        <v>1.15</v>
      </c>
      <c r="J112" s="196"/>
    </row>
    <row r="113" spans="1:10" s="228" customFormat="1" ht="16.5" customHeight="1">
      <c r="A113" s="528"/>
      <c r="B113" s="248"/>
      <c r="C113" s="197" t="s">
        <v>587</v>
      </c>
      <c r="D113" s="198">
        <v>48</v>
      </c>
      <c r="E113" s="531"/>
      <c r="F113" s="245"/>
      <c r="G113" s="510"/>
      <c r="H113" s="534"/>
      <c r="I113" s="200"/>
      <c r="J113" s="219"/>
    </row>
    <row r="114" spans="1:10" s="226" customFormat="1" ht="17.25" customHeight="1">
      <c r="A114" s="528"/>
      <c r="B114" s="248"/>
      <c r="C114" s="197" t="s">
        <v>588</v>
      </c>
      <c r="D114" s="201" t="s">
        <v>670</v>
      </c>
      <c r="E114" s="531"/>
      <c r="F114" s="245"/>
      <c r="G114" s="510"/>
      <c r="H114" s="534"/>
      <c r="I114" s="200"/>
      <c r="J114" s="219"/>
    </row>
    <row r="115" spans="1:10" s="171" customFormat="1" ht="16.5" customHeight="1" thickBot="1">
      <c r="A115" s="529"/>
      <c r="B115" s="449"/>
      <c r="C115" s="202" t="s">
        <v>590</v>
      </c>
      <c r="D115" s="224" t="s">
        <v>671</v>
      </c>
      <c r="E115" s="532"/>
      <c r="F115" s="246"/>
      <c r="G115" s="511"/>
      <c r="H115" s="535"/>
      <c r="I115" s="205"/>
      <c r="J115" s="247"/>
    </row>
    <row r="116" spans="1:10" s="179" customFormat="1" ht="6.75" customHeight="1" thickBot="1">
      <c r="A116" s="206"/>
      <c r="B116" s="206"/>
      <c r="C116" s="181"/>
      <c r="D116" s="215"/>
      <c r="E116" s="216"/>
      <c r="F116" s="216"/>
      <c r="G116" s="217"/>
      <c r="H116" s="218"/>
      <c r="I116" s="186"/>
      <c r="J116" s="212"/>
    </row>
    <row r="117" spans="1:10" s="244" customFormat="1" ht="43.5" customHeight="1" thickBot="1">
      <c r="A117" s="187"/>
      <c r="B117" s="188"/>
      <c r="C117" s="188"/>
      <c r="D117" s="243" t="s">
        <v>672</v>
      </c>
      <c r="E117" s="190"/>
      <c r="F117" s="190"/>
      <c r="G117" s="501" t="s">
        <v>582</v>
      </c>
      <c r="H117" s="501"/>
      <c r="I117" s="502"/>
      <c r="J117" s="219"/>
    </row>
    <row r="118" spans="1:10" s="213" customFormat="1" ht="16.5" customHeight="1">
      <c r="A118" s="503" t="s">
        <v>673</v>
      </c>
      <c r="B118" s="210"/>
      <c r="C118" s="192" t="s">
        <v>584</v>
      </c>
      <c r="D118" s="221" t="s">
        <v>668</v>
      </c>
      <c r="E118" s="530" t="s">
        <v>674</v>
      </c>
      <c r="F118" s="194">
        <f>D119</f>
        <v>48</v>
      </c>
      <c r="G118" s="509">
        <v>0.46</v>
      </c>
      <c r="H118" s="533">
        <v>5</v>
      </c>
      <c r="I118" s="195">
        <v>0.75</v>
      </c>
      <c r="J118" s="196"/>
    </row>
    <row r="119" spans="1:10" s="228" customFormat="1" ht="16.5" customHeight="1">
      <c r="A119" s="528"/>
      <c r="B119" s="248"/>
      <c r="C119" s="197" t="s">
        <v>587</v>
      </c>
      <c r="D119" s="198">
        <v>48</v>
      </c>
      <c r="E119" s="531"/>
      <c r="F119" s="245"/>
      <c r="G119" s="510"/>
      <c r="H119" s="534"/>
      <c r="I119" s="200"/>
      <c r="J119" s="219"/>
    </row>
    <row r="120" spans="1:10" s="226" customFormat="1" ht="17.25" customHeight="1">
      <c r="A120" s="528"/>
      <c r="B120" s="248"/>
      <c r="C120" s="197" t="s">
        <v>588</v>
      </c>
      <c r="D120" s="201" t="s">
        <v>675</v>
      </c>
      <c r="E120" s="531"/>
      <c r="F120" s="245"/>
      <c r="G120" s="510"/>
      <c r="H120" s="534"/>
      <c r="I120" s="200"/>
      <c r="J120" s="219"/>
    </row>
    <row r="121" spans="1:10" s="171" customFormat="1" ht="16.5" customHeight="1" thickBot="1">
      <c r="A121" s="529"/>
      <c r="B121" s="449"/>
      <c r="C121" s="202" t="s">
        <v>590</v>
      </c>
      <c r="D121" s="224" t="s">
        <v>676</v>
      </c>
      <c r="E121" s="532"/>
      <c r="F121" s="246"/>
      <c r="G121" s="511"/>
      <c r="H121" s="535"/>
      <c r="I121" s="205"/>
      <c r="J121" s="219"/>
    </row>
    <row r="122" spans="1:10" s="171" customFormat="1" ht="52.5" customHeight="1">
      <c r="A122" s="248"/>
      <c r="B122" s="248"/>
      <c r="C122" s="173"/>
      <c r="D122" s="249"/>
      <c r="E122" s="231"/>
      <c r="F122" s="231"/>
      <c r="G122" s="250"/>
      <c r="H122" s="233"/>
      <c r="I122" s="178"/>
      <c r="J122" s="170"/>
    </row>
    <row r="123" spans="1:10" s="179" customFormat="1" ht="78" customHeight="1">
      <c r="A123" s="239"/>
      <c r="B123" s="239"/>
      <c r="C123" s="240"/>
      <c r="D123" s="241"/>
      <c r="E123" s="499" t="s">
        <v>677</v>
      </c>
      <c r="F123" s="499"/>
      <c r="G123" s="499"/>
      <c r="H123" s="499"/>
      <c r="I123" s="499"/>
      <c r="J123" s="251"/>
    </row>
    <row r="124" spans="1:10" s="179" customFormat="1" ht="6.75" customHeight="1">
      <c r="A124" s="214"/>
      <c r="B124" s="214"/>
      <c r="C124" s="173"/>
      <c r="D124" s="249"/>
      <c r="E124" s="231"/>
      <c r="F124" s="231"/>
      <c r="G124" s="250"/>
      <c r="H124" s="233"/>
      <c r="I124" s="178"/>
      <c r="J124" s="251"/>
    </row>
    <row r="125" spans="1:10" s="179" customFormat="1" ht="21.75" customHeight="1">
      <c r="A125" s="500" t="s">
        <v>678</v>
      </c>
      <c r="B125" s="500"/>
      <c r="C125" s="500"/>
      <c r="D125" s="174"/>
      <c r="E125" s="174"/>
      <c r="F125" s="174"/>
      <c r="G125" s="174"/>
      <c r="H125" s="174"/>
      <c r="I125" s="174"/>
      <c r="J125" s="170"/>
    </row>
    <row r="126" spans="1:10" s="179" customFormat="1" ht="6.75" customHeight="1" thickBot="1">
      <c r="A126" s="206"/>
      <c r="B126" s="206"/>
      <c r="C126" s="181"/>
      <c r="D126" s="215"/>
      <c r="E126" s="216"/>
      <c r="F126" s="216"/>
      <c r="G126" s="217"/>
      <c r="H126" s="218"/>
      <c r="I126" s="186"/>
      <c r="J126" s="170"/>
    </row>
    <row r="127" spans="1:10" s="244" customFormat="1" ht="24" customHeight="1" thickBot="1">
      <c r="A127" s="187" t="s">
        <v>624</v>
      </c>
      <c r="B127" s="188"/>
      <c r="C127" s="188"/>
      <c r="D127" s="189" t="s">
        <v>679</v>
      </c>
      <c r="E127" s="190"/>
      <c r="F127" s="190"/>
      <c r="G127" s="501" t="s">
        <v>582</v>
      </c>
      <c r="H127" s="501"/>
      <c r="I127" s="502"/>
      <c r="J127" s="219"/>
    </row>
    <row r="128" spans="1:10" s="213" customFormat="1" ht="16.5" customHeight="1">
      <c r="A128" s="503" t="s">
        <v>680</v>
      </c>
      <c r="B128" s="210"/>
      <c r="C128" s="252" t="s">
        <v>584</v>
      </c>
      <c r="D128" s="253" t="s">
        <v>681</v>
      </c>
      <c r="E128" s="506" t="s">
        <v>682</v>
      </c>
      <c r="F128" s="194">
        <f>D129</f>
        <v>300</v>
      </c>
      <c r="G128" s="536">
        <v>0.56</v>
      </c>
      <c r="H128" s="512">
        <v>9</v>
      </c>
      <c r="I128" s="254">
        <v>0.2</v>
      </c>
      <c r="J128" s="196"/>
    </row>
    <row r="129" spans="1:10" s="179" customFormat="1" ht="18" customHeight="1">
      <c r="A129" s="504"/>
      <c r="B129" s="214"/>
      <c r="C129" s="197" t="s">
        <v>587</v>
      </c>
      <c r="D129" s="255">
        <v>300</v>
      </c>
      <c r="E129" s="507"/>
      <c r="F129" s="222"/>
      <c r="G129" s="537"/>
      <c r="H129" s="513"/>
      <c r="I129" s="256"/>
      <c r="J129" s="219"/>
    </row>
    <row r="130" spans="1:10" s="179" customFormat="1" ht="18" customHeight="1">
      <c r="A130" s="504"/>
      <c r="B130" s="214"/>
      <c r="C130" s="197" t="s">
        <v>588</v>
      </c>
      <c r="D130" s="201" t="s">
        <v>683</v>
      </c>
      <c r="E130" s="507"/>
      <c r="F130" s="222"/>
      <c r="G130" s="537"/>
      <c r="H130" s="513"/>
      <c r="I130" s="256"/>
      <c r="J130" s="219"/>
    </row>
    <row r="131" spans="1:10" s="226" customFormat="1" ht="16.5" customHeight="1">
      <c r="A131" s="504"/>
      <c r="B131" s="214"/>
      <c r="C131" s="257" t="s">
        <v>684</v>
      </c>
      <c r="D131" s="258" t="s">
        <v>685</v>
      </c>
      <c r="E131" s="507"/>
      <c r="F131" s="199"/>
      <c r="G131" s="537"/>
      <c r="H131" s="513"/>
      <c r="I131" s="200"/>
      <c r="J131" s="170"/>
    </row>
    <row r="132" spans="1:10" s="171" customFormat="1" ht="16.5" customHeight="1" thickBot="1">
      <c r="A132" s="505"/>
      <c r="B132" s="206"/>
      <c r="C132" s="259" t="s">
        <v>590</v>
      </c>
      <c r="D132" s="224" t="s">
        <v>686</v>
      </c>
      <c r="E132" s="508"/>
      <c r="F132" s="225"/>
      <c r="G132" s="538"/>
      <c r="H132" s="514"/>
      <c r="I132" s="260"/>
      <c r="J132" s="219"/>
    </row>
    <row r="133" spans="1:10" s="236" customFormat="1" ht="52.5" customHeight="1">
      <c r="A133" s="214"/>
      <c r="B133" s="214"/>
      <c r="C133" s="230"/>
      <c r="D133" s="174"/>
      <c r="E133" s="231"/>
      <c r="F133" s="231"/>
      <c r="G133" s="232"/>
      <c r="H133" s="233"/>
      <c r="I133" s="234"/>
      <c r="J133" s="235"/>
    </row>
    <row r="134" spans="1:10" s="213" customFormat="1" ht="67.5" customHeight="1">
      <c r="A134" s="211"/>
      <c r="B134" s="211"/>
      <c r="C134" s="173"/>
      <c r="D134" s="241"/>
      <c r="E134" s="499" t="s">
        <v>687</v>
      </c>
      <c r="F134" s="499"/>
      <c r="G134" s="499"/>
      <c r="H134" s="499"/>
      <c r="I134" s="499"/>
      <c r="J134" s="251"/>
    </row>
    <row r="135" spans="1:10" s="179" customFormat="1" ht="6.75" customHeight="1">
      <c r="A135" s="214"/>
      <c r="B135" s="214"/>
      <c r="C135" s="173"/>
      <c r="D135" s="249"/>
      <c r="E135" s="231"/>
      <c r="F135" s="231"/>
      <c r="G135" s="250"/>
      <c r="H135" s="233"/>
      <c r="I135" s="178"/>
      <c r="J135" s="251"/>
    </row>
    <row r="136" spans="1:10" s="179" customFormat="1" ht="21.75" customHeight="1">
      <c r="A136" s="500" t="s">
        <v>580</v>
      </c>
      <c r="B136" s="500"/>
      <c r="C136" s="500"/>
      <c r="D136" s="174"/>
      <c r="E136" s="174"/>
      <c r="F136" s="174"/>
      <c r="G136" s="174"/>
      <c r="H136" s="174"/>
      <c r="I136" s="174"/>
      <c r="J136" s="170"/>
    </row>
    <row r="137" spans="1:10" s="179" customFormat="1" ht="6.75" customHeight="1" thickBot="1">
      <c r="A137" s="214"/>
      <c r="B137" s="214"/>
      <c r="C137" s="173"/>
      <c r="D137" s="249"/>
      <c r="E137" s="231"/>
      <c r="F137" s="231"/>
      <c r="G137" s="250"/>
      <c r="H137" s="233"/>
      <c r="I137" s="178"/>
      <c r="J137" s="212"/>
    </row>
    <row r="138" spans="1:10" s="220" customFormat="1" ht="24" customHeight="1" thickBot="1">
      <c r="A138" s="187"/>
      <c r="B138" s="188"/>
      <c r="C138" s="188"/>
      <c r="D138" s="189" t="s">
        <v>688</v>
      </c>
      <c r="E138" s="190"/>
      <c r="F138" s="190"/>
      <c r="G138" s="501" t="s">
        <v>582</v>
      </c>
      <c r="H138" s="501"/>
      <c r="I138" s="502"/>
      <c r="J138" s="170"/>
    </row>
    <row r="139" spans="1:10" s="263" customFormat="1" ht="56.25" customHeight="1">
      <c r="A139" s="503" t="s">
        <v>689</v>
      </c>
      <c r="B139" s="210"/>
      <c r="C139" s="261" t="s">
        <v>690</v>
      </c>
      <c r="D139" s="262" t="s">
        <v>691</v>
      </c>
      <c r="E139" s="506" t="s">
        <v>692</v>
      </c>
      <c r="F139" s="194">
        <f>D140</f>
        <v>24</v>
      </c>
      <c r="G139" s="536">
        <v>1.74</v>
      </c>
      <c r="H139" s="518">
        <v>17</v>
      </c>
      <c r="I139" s="254">
        <v>4.02</v>
      </c>
      <c r="J139" s="196"/>
    </row>
    <row r="140" spans="1:10" s="213" customFormat="1" ht="15" customHeight="1">
      <c r="A140" s="504"/>
      <c r="B140" s="214"/>
      <c r="C140" s="197" t="s">
        <v>587</v>
      </c>
      <c r="D140" s="264">
        <v>24</v>
      </c>
      <c r="E140" s="507"/>
      <c r="F140" s="222"/>
      <c r="G140" s="537"/>
      <c r="H140" s="519"/>
      <c r="I140" s="256"/>
      <c r="J140" s="219"/>
    </row>
    <row r="141" spans="1:10" s="213" customFormat="1" ht="15" customHeight="1">
      <c r="A141" s="504"/>
      <c r="B141" s="214"/>
      <c r="C141" s="197" t="s">
        <v>588</v>
      </c>
      <c r="D141" s="265" t="s">
        <v>693</v>
      </c>
      <c r="E141" s="507"/>
      <c r="F141" s="222"/>
      <c r="G141" s="537"/>
      <c r="H141" s="519"/>
      <c r="I141" s="256"/>
      <c r="J141" s="219"/>
    </row>
    <row r="142" spans="1:10" s="179" customFormat="1" ht="15" customHeight="1" thickBot="1">
      <c r="A142" s="505"/>
      <c r="B142" s="206"/>
      <c r="C142" s="202" t="s">
        <v>590</v>
      </c>
      <c r="D142" s="224" t="s">
        <v>694</v>
      </c>
      <c r="E142" s="508"/>
      <c r="F142" s="225"/>
      <c r="G142" s="538"/>
      <c r="H142" s="520"/>
      <c r="I142" s="260"/>
      <c r="J142" s="219"/>
    </row>
    <row r="143" spans="1:10" s="179" customFormat="1" ht="6.75" customHeight="1">
      <c r="A143" s="214"/>
      <c r="B143" s="214"/>
      <c r="C143" s="173"/>
      <c r="D143" s="249"/>
      <c r="E143" s="231"/>
      <c r="F143" s="231"/>
      <c r="G143" s="250"/>
      <c r="H143" s="233"/>
      <c r="I143" s="178"/>
      <c r="J143" s="251"/>
    </row>
    <row r="144" spans="1:10" s="226" customFormat="1" ht="45.75" customHeight="1">
      <c r="A144" s="266"/>
      <c r="B144" s="266"/>
      <c r="C144" s="267"/>
      <c r="D144" s="268"/>
      <c r="E144" s="499" t="s">
        <v>695</v>
      </c>
      <c r="F144" s="499"/>
      <c r="G144" s="499"/>
      <c r="H144" s="499"/>
      <c r="I144" s="499"/>
      <c r="J144" s="251"/>
    </row>
    <row r="145" spans="1:10" s="179" customFormat="1" ht="6.75" customHeight="1" thickBot="1">
      <c r="A145" s="206"/>
      <c r="B145" s="206"/>
      <c r="C145" s="181"/>
      <c r="D145" s="215"/>
      <c r="E145" s="216"/>
      <c r="F145" s="216"/>
      <c r="G145" s="217"/>
      <c r="H145" s="218"/>
      <c r="I145" s="186"/>
      <c r="J145" s="251"/>
    </row>
    <row r="146" spans="1:10" s="270" customFormat="1" ht="24" customHeight="1" thickBot="1">
      <c r="A146" s="269"/>
      <c r="B146" s="450"/>
      <c r="C146" s="188"/>
      <c r="D146" s="189" t="s">
        <v>696</v>
      </c>
      <c r="E146" s="190"/>
      <c r="F146" s="190"/>
      <c r="G146" s="501" t="s">
        <v>697</v>
      </c>
      <c r="H146" s="501"/>
      <c r="I146" s="502"/>
      <c r="J146" s="219"/>
    </row>
    <row r="147" spans="1:10" s="179" customFormat="1" ht="40.5" customHeight="1">
      <c r="A147" s="503" t="s">
        <v>698</v>
      </c>
      <c r="B147" s="210"/>
      <c r="C147" s="271" t="s">
        <v>699</v>
      </c>
      <c r="D147" s="272" t="s">
        <v>700</v>
      </c>
      <c r="E147" s="506" t="s">
        <v>701</v>
      </c>
      <c r="F147" s="194">
        <f>D148</f>
        <v>12</v>
      </c>
      <c r="G147" s="509">
        <v>1.37</v>
      </c>
      <c r="H147" s="512">
        <v>4</v>
      </c>
      <c r="I147" s="254">
        <v>3.2</v>
      </c>
      <c r="J147" s="196"/>
    </row>
    <row r="148" spans="1:10" s="179" customFormat="1" ht="15" customHeight="1">
      <c r="A148" s="504"/>
      <c r="B148" s="214"/>
      <c r="C148" s="257" t="s">
        <v>587</v>
      </c>
      <c r="D148" s="273">
        <v>12</v>
      </c>
      <c r="E148" s="507"/>
      <c r="F148" s="222"/>
      <c r="G148" s="510"/>
      <c r="H148" s="513"/>
      <c r="I148" s="256"/>
      <c r="J148" s="219"/>
    </row>
    <row r="149" spans="1:10" s="179" customFormat="1" ht="29.25" customHeight="1">
      <c r="A149" s="504"/>
      <c r="B149" s="214"/>
      <c r="C149" s="197" t="s">
        <v>588</v>
      </c>
      <c r="D149" s="274" t="s">
        <v>702</v>
      </c>
      <c r="E149" s="507"/>
      <c r="F149" s="222"/>
      <c r="G149" s="510"/>
      <c r="H149" s="513"/>
      <c r="I149" s="256"/>
      <c r="J149" s="219"/>
    </row>
    <row r="150" spans="1:10" s="179" customFormat="1" ht="15" customHeight="1" thickBot="1">
      <c r="A150" s="505"/>
      <c r="B150" s="206"/>
      <c r="C150" s="259" t="s">
        <v>590</v>
      </c>
      <c r="D150" s="203" t="s">
        <v>703</v>
      </c>
      <c r="E150" s="508"/>
      <c r="F150" s="225"/>
      <c r="G150" s="511"/>
      <c r="H150" s="514"/>
      <c r="I150" s="260"/>
      <c r="J150" s="219"/>
    </row>
    <row r="151" spans="1:10" s="179" customFormat="1" ht="52.5" customHeight="1">
      <c r="A151" s="214"/>
      <c r="B151" s="214"/>
      <c r="C151" s="173"/>
      <c r="D151" s="174"/>
      <c r="E151" s="231"/>
      <c r="F151" s="231"/>
      <c r="G151" s="275"/>
      <c r="H151" s="233"/>
      <c r="I151" s="178"/>
      <c r="J151" s="251"/>
    </row>
    <row r="152" spans="1:10" s="179" customFormat="1" ht="78" customHeight="1">
      <c r="A152" s="276"/>
      <c r="B152" s="276"/>
      <c r="C152" s="277"/>
      <c r="D152" s="278"/>
      <c r="E152" s="499" t="s">
        <v>704</v>
      </c>
      <c r="F152" s="499"/>
      <c r="G152" s="499"/>
      <c r="H152" s="499"/>
      <c r="I152" s="499"/>
      <c r="J152" s="251"/>
    </row>
    <row r="153" spans="1:10" s="179" customFormat="1" ht="6.75" customHeight="1" thickBot="1">
      <c r="A153" s="206"/>
      <c r="B153" s="206"/>
      <c r="C153" s="181"/>
      <c r="D153" s="215"/>
      <c r="E153" s="216"/>
      <c r="F153" s="216"/>
      <c r="G153" s="217"/>
      <c r="H153" s="218"/>
      <c r="I153" s="186"/>
      <c r="J153" s="251"/>
    </row>
    <row r="154" spans="1:10" s="279" customFormat="1" ht="24" customHeight="1" thickBot="1">
      <c r="A154" s="269"/>
      <c r="B154" s="450"/>
      <c r="C154" s="188"/>
      <c r="D154" s="189" t="s">
        <v>612</v>
      </c>
      <c r="E154" s="190"/>
      <c r="F154" s="190"/>
      <c r="G154" s="501" t="s">
        <v>705</v>
      </c>
      <c r="H154" s="501"/>
      <c r="I154" s="502"/>
      <c r="J154" s="219"/>
    </row>
    <row r="155" spans="1:10" s="179" customFormat="1" ht="30" customHeight="1">
      <c r="A155" s="503" t="s">
        <v>706</v>
      </c>
      <c r="B155" s="210"/>
      <c r="C155" s="280" t="s">
        <v>699</v>
      </c>
      <c r="D155" s="281" t="s">
        <v>707</v>
      </c>
      <c r="E155" s="530" t="s">
        <v>708</v>
      </c>
      <c r="F155" s="194">
        <f>D156</f>
        <v>24</v>
      </c>
      <c r="G155" s="539">
        <v>0.24000000000000002</v>
      </c>
      <c r="H155" s="542">
        <v>4</v>
      </c>
      <c r="I155" s="254">
        <v>1.07</v>
      </c>
      <c r="J155" s="196"/>
    </row>
    <row r="156" spans="1:10" s="179" customFormat="1" ht="15" customHeight="1">
      <c r="A156" s="504"/>
      <c r="B156" s="214"/>
      <c r="C156" s="197" t="s">
        <v>587</v>
      </c>
      <c r="D156" s="282">
        <v>24</v>
      </c>
      <c r="E156" s="531"/>
      <c r="F156" s="245"/>
      <c r="G156" s="540"/>
      <c r="H156" s="543"/>
      <c r="I156" s="256"/>
      <c r="J156" s="219"/>
    </row>
    <row r="157" spans="1:10" s="223" customFormat="1" ht="40.5" customHeight="1">
      <c r="A157" s="504"/>
      <c r="B157" s="214"/>
      <c r="C157" s="197" t="s">
        <v>588</v>
      </c>
      <c r="D157" s="274" t="s">
        <v>709</v>
      </c>
      <c r="E157" s="531"/>
      <c r="F157" s="245"/>
      <c r="G157" s="540"/>
      <c r="H157" s="543"/>
      <c r="I157" s="256"/>
      <c r="J157" s="219"/>
    </row>
    <row r="158" spans="1:10" s="179" customFormat="1" ht="15" customHeight="1" thickBot="1">
      <c r="A158" s="505"/>
      <c r="B158" s="206"/>
      <c r="C158" s="202" t="s">
        <v>590</v>
      </c>
      <c r="D158" s="224" t="s">
        <v>710</v>
      </c>
      <c r="E158" s="532"/>
      <c r="F158" s="246"/>
      <c r="G158" s="541"/>
      <c r="H158" s="544"/>
      <c r="I158" s="260"/>
      <c r="J158" s="219"/>
    </row>
    <row r="159" spans="1:10" s="179" customFormat="1" ht="96" customHeight="1">
      <c r="A159" s="214"/>
      <c r="B159" s="214"/>
      <c r="C159" s="173"/>
      <c r="D159" s="174"/>
      <c r="E159" s="231"/>
      <c r="F159" s="231"/>
      <c r="G159" s="275"/>
      <c r="H159" s="233"/>
      <c r="I159" s="178"/>
      <c r="J159" s="251"/>
    </row>
    <row r="160" spans="1:10" s="179" customFormat="1" ht="78" customHeight="1">
      <c r="A160" s="266"/>
      <c r="B160" s="266"/>
      <c r="C160" s="283"/>
      <c r="D160" s="268"/>
      <c r="E160" s="499" t="s">
        <v>711</v>
      </c>
      <c r="F160" s="499"/>
      <c r="G160" s="499"/>
      <c r="H160" s="499"/>
      <c r="I160" s="499"/>
      <c r="J160" s="251"/>
    </row>
    <row r="161" spans="1:10" s="179" customFormat="1" ht="6.75" customHeight="1">
      <c r="A161" s="214"/>
      <c r="B161" s="214"/>
      <c r="C161" s="173"/>
      <c r="D161" s="249"/>
      <c r="E161" s="231"/>
      <c r="F161" s="231"/>
      <c r="G161" s="250"/>
      <c r="H161" s="233"/>
      <c r="I161" s="178"/>
      <c r="J161" s="170"/>
    </row>
    <row r="162" spans="1:10" s="179" customFormat="1" ht="21.75" customHeight="1">
      <c r="A162" s="500" t="s">
        <v>678</v>
      </c>
      <c r="B162" s="500"/>
      <c r="C162" s="500"/>
      <c r="D162" s="174"/>
      <c r="E162" s="174"/>
      <c r="F162" s="174"/>
      <c r="G162" s="174"/>
      <c r="H162" s="174"/>
      <c r="I162" s="174"/>
      <c r="J162" s="170"/>
    </row>
    <row r="163" spans="1:10" s="179" customFormat="1" ht="6.75" customHeight="1" thickBot="1">
      <c r="A163" s="214"/>
      <c r="B163" s="214"/>
      <c r="C163" s="173"/>
      <c r="D163" s="249"/>
      <c r="E163" s="231"/>
      <c r="F163" s="231"/>
      <c r="G163" s="250"/>
      <c r="H163" s="233"/>
      <c r="I163" s="178"/>
      <c r="J163" s="170"/>
    </row>
    <row r="164" spans="1:10" s="279" customFormat="1" ht="22.5" customHeight="1" thickBot="1">
      <c r="A164" s="269"/>
      <c r="B164" s="450"/>
      <c r="C164" s="188"/>
      <c r="D164" s="189" t="s">
        <v>712</v>
      </c>
      <c r="E164" s="190"/>
      <c r="F164" s="190"/>
      <c r="G164" s="501" t="s">
        <v>697</v>
      </c>
      <c r="H164" s="501"/>
      <c r="I164" s="502"/>
      <c r="J164" s="219"/>
    </row>
    <row r="165" spans="1:10" s="226" customFormat="1" ht="15" customHeight="1">
      <c r="A165" s="503" t="s">
        <v>713</v>
      </c>
      <c r="B165" s="210"/>
      <c r="C165" s="284" t="s">
        <v>699</v>
      </c>
      <c r="D165" s="285" t="s">
        <v>714</v>
      </c>
      <c r="E165" s="506" t="s">
        <v>715</v>
      </c>
      <c r="F165" s="194">
        <f>D166</f>
        <v>15</v>
      </c>
      <c r="G165" s="509">
        <v>0.71</v>
      </c>
      <c r="H165" s="533">
        <v>8</v>
      </c>
      <c r="I165" s="254">
        <v>1.17</v>
      </c>
      <c r="J165" s="196"/>
    </row>
    <row r="166" spans="1:10" s="226" customFormat="1" ht="15" customHeight="1">
      <c r="A166" s="504"/>
      <c r="B166" s="214"/>
      <c r="C166" s="286" t="s">
        <v>587</v>
      </c>
      <c r="D166" s="287">
        <v>15</v>
      </c>
      <c r="E166" s="507"/>
      <c r="F166" s="199"/>
      <c r="G166" s="510"/>
      <c r="H166" s="534"/>
      <c r="I166" s="256"/>
      <c r="J166" s="219"/>
    </row>
    <row r="167" spans="1:10" s="226" customFormat="1" ht="15" customHeight="1">
      <c r="A167" s="504"/>
      <c r="B167" s="214"/>
      <c r="C167" s="286" t="s">
        <v>588</v>
      </c>
      <c r="D167" s="288" t="s">
        <v>716</v>
      </c>
      <c r="E167" s="507"/>
      <c r="F167" s="199"/>
      <c r="G167" s="510"/>
      <c r="H167" s="534"/>
      <c r="I167" s="256"/>
      <c r="J167" s="219"/>
    </row>
    <row r="168" spans="1:10" s="226" customFormat="1" ht="15" customHeight="1">
      <c r="A168" s="504"/>
      <c r="B168" s="214"/>
      <c r="C168" s="289" t="s">
        <v>717</v>
      </c>
      <c r="D168" s="290" t="s">
        <v>718</v>
      </c>
      <c r="E168" s="507"/>
      <c r="F168" s="199"/>
      <c r="G168" s="510"/>
      <c r="H168" s="534"/>
      <c r="I168" s="256"/>
      <c r="J168" s="219"/>
    </row>
    <row r="169" spans="1:10" s="226" customFormat="1" ht="15" customHeight="1" thickBot="1">
      <c r="A169" s="505"/>
      <c r="B169" s="206"/>
      <c r="C169" s="291" t="s">
        <v>590</v>
      </c>
      <c r="D169" s="224" t="s">
        <v>719</v>
      </c>
      <c r="E169" s="508"/>
      <c r="F169" s="204"/>
      <c r="G169" s="511"/>
      <c r="H169" s="535"/>
      <c r="I169" s="260"/>
      <c r="J169" s="219"/>
    </row>
    <row r="170" spans="1:10" s="226" customFormat="1" ht="6.75" customHeight="1" thickBot="1">
      <c r="A170" s="208"/>
      <c r="B170" s="206"/>
      <c r="C170" s="292"/>
      <c r="D170" s="293"/>
      <c r="E170" s="183"/>
      <c r="F170" s="183"/>
      <c r="G170" s="294"/>
      <c r="H170" s="218"/>
      <c r="I170" s="295"/>
      <c r="J170" s="170"/>
    </row>
    <row r="171" spans="1:10" s="279" customFormat="1" ht="22.5" customHeight="1" thickBot="1">
      <c r="A171" s="269"/>
      <c r="B171" s="450"/>
      <c r="C171" s="188"/>
      <c r="D171" s="189" t="s">
        <v>720</v>
      </c>
      <c r="E171" s="190"/>
      <c r="F171" s="190"/>
      <c r="G171" s="501" t="s">
        <v>697</v>
      </c>
      <c r="H171" s="501"/>
      <c r="I171" s="502"/>
      <c r="J171" s="219"/>
    </row>
    <row r="172" spans="1:10" s="226" customFormat="1" ht="15" customHeight="1">
      <c r="A172" s="503" t="s">
        <v>721</v>
      </c>
      <c r="B172" s="210"/>
      <c r="C172" s="284" t="s">
        <v>699</v>
      </c>
      <c r="D172" s="285" t="s">
        <v>722</v>
      </c>
      <c r="E172" s="506" t="s">
        <v>723</v>
      </c>
      <c r="F172" s="194">
        <f>D173</f>
        <v>20</v>
      </c>
      <c r="G172" s="509">
        <v>1.07</v>
      </c>
      <c r="H172" s="533">
        <v>14</v>
      </c>
      <c r="I172" s="254">
        <v>1.25</v>
      </c>
      <c r="J172" s="196"/>
    </row>
    <row r="173" spans="1:10" s="226" customFormat="1" ht="15" customHeight="1">
      <c r="A173" s="504"/>
      <c r="B173" s="214"/>
      <c r="C173" s="286" t="s">
        <v>587</v>
      </c>
      <c r="D173" s="287">
        <v>20</v>
      </c>
      <c r="E173" s="507"/>
      <c r="F173" s="199"/>
      <c r="G173" s="510"/>
      <c r="H173" s="534"/>
      <c r="I173" s="256"/>
      <c r="J173" s="219"/>
    </row>
    <row r="174" spans="1:10" s="226" customFormat="1" ht="15" customHeight="1">
      <c r="A174" s="504"/>
      <c r="B174" s="214"/>
      <c r="C174" s="286" t="s">
        <v>588</v>
      </c>
      <c r="D174" s="288" t="s">
        <v>724</v>
      </c>
      <c r="E174" s="507"/>
      <c r="F174" s="199"/>
      <c r="G174" s="510"/>
      <c r="H174" s="534"/>
      <c r="I174" s="256"/>
      <c r="J174" s="219"/>
    </row>
    <row r="175" spans="1:10" s="226" customFormat="1" ht="15" customHeight="1">
      <c r="A175" s="504"/>
      <c r="B175" s="214"/>
      <c r="C175" s="289" t="s">
        <v>684</v>
      </c>
      <c r="D175" s="290" t="s">
        <v>725</v>
      </c>
      <c r="E175" s="507"/>
      <c r="F175" s="199"/>
      <c r="G175" s="510"/>
      <c r="H175" s="534"/>
      <c r="I175" s="256"/>
      <c r="J175" s="219"/>
    </row>
    <row r="176" spans="1:10" s="226" customFormat="1" ht="15" customHeight="1" thickBot="1">
      <c r="A176" s="505"/>
      <c r="B176" s="206"/>
      <c r="C176" s="291" t="s">
        <v>590</v>
      </c>
      <c r="D176" s="203" t="s">
        <v>726</v>
      </c>
      <c r="E176" s="508"/>
      <c r="F176" s="204"/>
      <c r="G176" s="511"/>
      <c r="H176" s="535"/>
      <c r="I176" s="260"/>
      <c r="J176" s="219"/>
    </row>
    <row r="177" spans="1:10" s="226" customFormat="1" ht="6.75" customHeight="1" thickBot="1">
      <c r="A177" s="208"/>
      <c r="B177" s="206"/>
      <c r="C177" s="292"/>
      <c r="D177" s="293"/>
      <c r="E177" s="183"/>
      <c r="F177" s="183"/>
      <c r="G177" s="294"/>
      <c r="H177" s="218"/>
      <c r="I177" s="295"/>
      <c r="J177" s="170"/>
    </row>
    <row r="178" spans="1:10" s="279" customFormat="1" ht="23.25" customHeight="1" thickBot="1">
      <c r="A178" s="269"/>
      <c r="B178" s="450"/>
      <c r="C178" s="188"/>
      <c r="D178" s="189" t="s">
        <v>727</v>
      </c>
      <c r="E178" s="190"/>
      <c r="F178" s="190"/>
      <c r="G178" s="501" t="s">
        <v>697</v>
      </c>
      <c r="H178" s="501"/>
      <c r="I178" s="502"/>
      <c r="J178" s="219"/>
    </row>
    <row r="179" spans="1:10" s="226" customFormat="1" ht="15" customHeight="1">
      <c r="A179" s="503" t="s">
        <v>728</v>
      </c>
      <c r="B179" s="210"/>
      <c r="C179" s="296" t="s">
        <v>699</v>
      </c>
      <c r="D179" s="297" t="s">
        <v>729</v>
      </c>
      <c r="E179" s="506" t="s">
        <v>730</v>
      </c>
      <c r="F179" s="194">
        <f>D180</f>
        <v>30</v>
      </c>
      <c r="G179" s="509">
        <v>1.5</v>
      </c>
      <c r="H179" s="533">
        <v>20</v>
      </c>
      <c r="I179" s="254">
        <v>1.26</v>
      </c>
      <c r="J179" s="196"/>
    </row>
    <row r="180" spans="1:10" s="226" customFormat="1" ht="15" customHeight="1">
      <c r="A180" s="504"/>
      <c r="B180" s="214"/>
      <c r="C180" s="286" t="s">
        <v>587</v>
      </c>
      <c r="D180" s="298">
        <v>30</v>
      </c>
      <c r="E180" s="507"/>
      <c r="F180" s="199"/>
      <c r="G180" s="510"/>
      <c r="H180" s="534"/>
      <c r="I180" s="256"/>
      <c r="J180" s="219"/>
    </row>
    <row r="181" spans="1:10" s="301" customFormat="1" ht="15" customHeight="1">
      <c r="A181" s="504"/>
      <c r="B181" s="214"/>
      <c r="C181" s="299" t="s">
        <v>588</v>
      </c>
      <c r="D181" s="300" t="s">
        <v>731</v>
      </c>
      <c r="E181" s="507"/>
      <c r="F181" s="199"/>
      <c r="G181" s="510"/>
      <c r="H181" s="534"/>
      <c r="I181" s="256"/>
      <c r="J181" s="219"/>
    </row>
    <row r="182" spans="1:10" s="301" customFormat="1" ht="15" customHeight="1">
      <c r="A182" s="504"/>
      <c r="B182" s="214"/>
      <c r="C182" s="302" t="s">
        <v>717</v>
      </c>
      <c r="D182" s="303" t="s">
        <v>732</v>
      </c>
      <c r="E182" s="507"/>
      <c r="F182" s="199"/>
      <c r="G182" s="510"/>
      <c r="H182" s="534"/>
      <c r="I182" s="256"/>
      <c r="J182" s="219"/>
    </row>
    <row r="183" spans="1:10" s="301" customFormat="1" ht="15" customHeight="1" thickBot="1">
      <c r="A183" s="505"/>
      <c r="B183" s="206"/>
      <c r="C183" s="304" t="s">
        <v>590</v>
      </c>
      <c r="D183" s="224" t="s">
        <v>733</v>
      </c>
      <c r="E183" s="508"/>
      <c r="F183" s="204"/>
      <c r="G183" s="511"/>
      <c r="H183" s="535"/>
      <c r="I183" s="305"/>
      <c r="J183" s="219"/>
    </row>
    <row r="184" spans="1:10" s="301" customFormat="1" ht="6.75" customHeight="1" thickBot="1">
      <c r="A184" s="208"/>
      <c r="B184" s="206"/>
      <c r="C184" s="306"/>
      <c r="D184" s="293"/>
      <c r="E184" s="183"/>
      <c r="F184" s="183"/>
      <c r="G184" s="294"/>
      <c r="H184" s="218"/>
      <c r="I184" s="307"/>
      <c r="J184" s="219"/>
    </row>
    <row r="185" spans="1:10" s="308" customFormat="1" ht="23.25" customHeight="1" thickBot="1">
      <c r="A185" s="269"/>
      <c r="B185" s="450"/>
      <c r="C185" s="188"/>
      <c r="D185" s="189" t="s">
        <v>734</v>
      </c>
      <c r="E185" s="190"/>
      <c r="F185" s="190"/>
      <c r="G185" s="501" t="s">
        <v>697</v>
      </c>
      <c r="H185" s="501"/>
      <c r="I185" s="502"/>
      <c r="J185" s="219"/>
    </row>
    <row r="186" spans="1:10" s="301" customFormat="1" ht="39.75" customHeight="1">
      <c r="A186" s="503" t="s">
        <v>735</v>
      </c>
      <c r="B186" s="210"/>
      <c r="C186" s="309" t="s">
        <v>736</v>
      </c>
      <c r="D186" s="310" t="s">
        <v>737</v>
      </c>
      <c r="E186" s="506" t="s">
        <v>738</v>
      </c>
      <c r="F186" s="194">
        <f>D187</f>
        <v>12</v>
      </c>
      <c r="G186" s="509">
        <v>1.75</v>
      </c>
      <c r="H186" s="533">
        <v>26</v>
      </c>
      <c r="I186" s="254">
        <v>3.77</v>
      </c>
      <c r="J186" s="196"/>
    </row>
    <row r="187" spans="1:10" s="226" customFormat="1" ht="15" customHeight="1">
      <c r="A187" s="504"/>
      <c r="B187" s="214"/>
      <c r="C187" s="286" t="s">
        <v>587</v>
      </c>
      <c r="D187" s="298">
        <v>12</v>
      </c>
      <c r="E187" s="507"/>
      <c r="F187" s="199"/>
      <c r="G187" s="510"/>
      <c r="H187" s="534"/>
      <c r="I187" s="256"/>
      <c r="J187" s="219"/>
    </row>
    <row r="188" spans="1:10" s="301" customFormat="1" ht="30" customHeight="1">
      <c r="A188" s="504"/>
      <c r="B188" s="214"/>
      <c r="C188" s="311" t="s">
        <v>588</v>
      </c>
      <c r="D188" s="312" t="s">
        <v>739</v>
      </c>
      <c r="E188" s="507"/>
      <c r="F188" s="199"/>
      <c r="G188" s="510"/>
      <c r="H188" s="534"/>
      <c r="I188" s="256"/>
      <c r="J188" s="219"/>
    </row>
    <row r="189" spans="1:10" s="301" customFormat="1" ht="12" customHeight="1">
      <c r="A189" s="504"/>
      <c r="B189" s="214"/>
      <c r="C189" s="313" t="s">
        <v>684</v>
      </c>
      <c r="D189" s="314" t="s">
        <v>740</v>
      </c>
      <c r="E189" s="507"/>
      <c r="F189" s="199"/>
      <c r="G189" s="510"/>
      <c r="H189" s="534"/>
      <c r="I189" s="256"/>
      <c r="J189" s="219"/>
    </row>
    <row r="190" spans="1:10" s="301" customFormat="1" ht="15" customHeight="1" thickBot="1">
      <c r="A190" s="505"/>
      <c r="B190" s="206"/>
      <c r="C190" s="291" t="s">
        <v>590</v>
      </c>
      <c r="D190" s="224" t="s">
        <v>741</v>
      </c>
      <c r="E190" s="508"/>
      <c r="F190" s="204"/>
      <c r="G190" s="511"/>
      <c r="H190" s="535"/>
      <c r="I190" s="305"/>
      <c r="J190" s="219"/>
    </row>
    <row r="191" spans="1:10" s="179" customFormat="1" ht="6.75" customHeight="1">
      <c r="A191" s="214"/>
      <c r="B191" s="214"/>
      <c r="C191" s="173"/>
      <c r="D191" s="174"/>
      <c r="E191" s="231"/>
      <c r="F191" s="231"/>
      <c r="G191" s="275"/>
      <c r="H191" s="233"/>
      <c r="I191" s="178"/>
      <c r="J191" s="315"/>
    </row>
    <row r="192" spans="1:10" s="316" customFormat="1" ht="78" customHeight="1">
      <c r="A192" s="266"/>
      <c r="B192" s="266"/>
      <c r="C192" s="266"/>
      <c r="D192" s="268"/>
      <c r="E192" s="499" t="s">
        <v>742</v>
      </c>
      <c r="F192" s="499"/>
      <c r="G192" s="499"/>
      <c r="H192" s="499"/>
      <c r="I192" s="499"/>
      <c r="J192" s="315"/>
    </row>
    <row r="193" spans="1:10" s="179" customFormat="1" ht="3.75" customHeight="1">
      <c r="A193" s="214"/>
      <c r="B193" s="214"/>
      <c r="C193" s="173"/>
      <c r="D193" s="249"/>
      <c r="E193" s="231"/>
      <c r="F193" s="231"/>
      <c r="G193" s="250"/>
      <c r="H193" s="233"/>
      <c r="I193" s="178"/>
      <c r="J193" s="170"/>
    </row>
    <row r="194" spans="1:10" s="179" customFormat="1" ht="21.75" customHeight="1">
      <c r="A194" s="500" t="s">
        <v>580</v>
      </c>
      <c r="B194" s="500"/>
      <c r="C194" s="500"/>
      <c r="D194" s="174"/>
      <c r="E194" s="174"/>
      <c r="F194" s="174"/>
      <c r="G194" s="174"/>
      <c r="H194" s="174"/>
      <c r="I194" s="174"/>
      <c r="J194" s="170"/>
    </row>
    <row r="195" spans="1:10" s="179" customFormat="1" ht="4.5" customHeight="1" thickBot="1">
      <c r="A195" s="214"/>
      <c r="B195" s="214"/>
      <c r="C195" s="173"/>
      <c r="D195" s="174"/>
      <c r="E195" s="175"/>
      <c r="F195" s="175"/>
      <c r="G195" s="176"/>
      <c r="H195" s="177"/>
      <c r="I195" s="178"/>
      <c r="J195" s="170"/>
    </row>
    <row r="196" spans="1:10" s="220" customFormat="1" ht="18.75" customHeight="1" thickBot="1">
      <c r="A196" s="269"/>
      <c r="B196" s="450"/>
      <c r="C196" s="188"/>
      <c r="D196" s="189" t="s">
        <v>743</v>
      </c>
      <c r="E196" s="190"/>
      <c r="F196" s="190"/>
      <c r="G196" s="501" t="s">
        <v>744</v>
      </c>
      <c r="H196" s="501"/>
      <c r="I196" s="502"/>
      <c r="J196" s="219"/>
    </row>
    <row r="197" spans="1:10" s="179" customFormat="1" ht="55.5" customHeight="1">
      <c r="A197" s="503" t="s">
        <v>745</v>
      </c>
      <c r="B197" s="210"/>
      <c r="C197" s="317" t="s">
        <v>746</v>
      </c>
      <c r="D197" s="318" t="s">
        <v>747</v>
      </c>
      <c r="E197" s="319" t="s">
        <v>748</v>
      </c>
      <c r="F197" s="194">
        <f>D198</f>
        <v>12</v>
      </c>
      <c r="G197" s="509">
        <v>1.74</v>
      </c>
      <c r="H197" s="533">
        <v>19</v>
      </c>
      <c r="I197" s="254">
        <v>7.67</v>
      </c>
      <c r="J197" s="196"/>
    </row>
    <row r="198" spans="1:10" s="223" customFormat="1" ht="15" customHeight="1">
      <c r="A198" s="504"/>
      <c r="B198" s="214"/>
      <c r="C198" s="197" t="s">
        <v>587</v>
      </c>
      <c r="D198" s="320">
        <v>12</v>
      </c>
      <c r="E198" s="321"/>
      <c r="F198" s="222"/>
      <c r="G198" s="545"/>
      <c r="H198" s="547"/>
      <c r="I198" s="256"/>
      <c r="J198" s="219"/>
    </row>
    <row r="199" spans="1:10" s="179" customFormat="1" ht="96" customHeight="1">
      <c r="A199" s="504"/>
      <c r="B199" s="214"/>
      <c r="C199" s="257" t="s">
        <v>588</v>
      </c>
      <c r="D199" s="322" t="s">
        <v>749</v>
      </c>
      <c r="E199" s="323"/>
      <c r="F199" s="324"/>
      <c r="G199" s="545"/>
      <c r="H199" s="547"/>
      <c r="I199" s="549"/>
      <c r="J199" s="219"/>
    </row>
    <row r="200" spans="1:10" s="179" customFormat="1" ht="15" customHeight="1" thickBot="1">
      <c r="A200" s="505"/>
      <c r="B200" s="206"/>
      <c r="C200" s="202" t="s">
        <v>590</v>
      </c>
      <c r="D200" s="224" t="s">
        <v>750</v>
      </c>
      <c r="E200" s="325" t="s">
        <v>751</v>
      </c>
      <c r="F200" s="204"/>
      <c r="G200" s="546"/>
      <c r="H200" s="548"/>
      <c r="I200" s="550"/>
      <c r="J200" s="219"/>
    </row>
    <row r="201" spans="1:10" s="179" customFormat="1" ht="29.25" customHeight="1">
      <c r="A201" s="210"/>
      <c r="B201" s="214"/>
      <c r="C201" s="173"/>
      <c r="D201" s="326"/>
      <c r="E201" s="327"/>
      <c r="F201" s="175"/>
      <c r="G201" s="328"/>
      <c r="H201" s="329"/>
      <c r="I201" s="330"/>
      <c r="J201" s="170"/>
    </row>
    <row r="202" spans="1:10" s="316" customFormat="1" ht="78" customHeight="1">
      <c r="A202" s="266"/>
      <c r="B202" s="266"/>
      <c r="C202" s="266"/>
      <c r="D202" s="268"/>
      <c r="E202" s="499" t="s">
        <v>752</v>
      </c>
      <c r="F202" s="499"/>
      <c r="G202" s="499"/>
      <c r="H202" s="499"/>
      <c r="I202" s="499"/>
      <c r="J202" s="315"/>
    </row>
    <row r="203" spans="1:10" s="179" customFormat="1" ht="4.5" customHeight="1">
      <c r="A203" s="214"/>
      <c r="B203" s="214"/>
      <c r="C203" s="173"/>
      <c r="D203" s="249"/>
      <c r="E203" s="231"/>
      <c r="F203" s="231"/>
      <c r="G203" s="250"/>
      <c r="H203" s="233"/>
      <c r="I203" s="178"/>
      <c r="J203" s="170"/>
    </row>
    <row r="204" spans="1:10" s="179" customFormat="1" ht="21.75" customHeight="1">
      <c r="A204" s="500" t="s">
        <v>580</v>
      </c>
      <c r="B204" s="500"/>
      <c r="C204" s="500"/>
      <c r="D204" s="174"/>
      <c r="E204" s="174"/>
      <c r="F204" s="174"/>
      <c r="G204" s="174"/>
      <c r="H204" s="174"/>
      <c r="I204" s="174"/>
      <c r="J204" s="170"/>
    </row>
    <row r="205" spans="1:10" s="179" customFormat="1" ht="4.5" customHeight="1" thickBot="1">
      <c r="A205" s="206"/>
      <c r="B205" s="206"/>
      <c r="C205" s="181"/>
      <c r="D205" s="331"/>
      <c r="E205" s="183"/>
      <c r="F205" s="183"/>
      <c r="G205" s="332"/>
      <c r="H205" s="333"/>
      <c r="I205" s="334"/>
      <c r="J205" s="170"/>
    </row>
    <row r="206" spans="1:10" s="220" customFormat="1" ht="18.75" customHeight="1" thickBot="1">
      <c r="A206" s="269"/>
      <c r="B206" s="450"/>
      <c r="C206" s="188"/>
      <c r="D206" s="189" t="s">
        <v>753</v>
      </c>
      <c r="E206" s="190"/>
      <c r="F206" s="190"/>
      <c r="G206" s="501" t="s">
        <v>744</v>
      </c>
      <c r="H206" s="501"/>
      <c r="I206" s="502"/>
      <c r="J206" s="219"/>
    </row>
    <row r="207" spans="1:10" s="179" customFormat="1" ht="28.5" customHeight="1">
      <c r="A207" s="503" t="s">
        <v>754</v>
      </c>
      <c r="B207" s="210"/>
      <c r="C207" s="335" t="s">
        <v>755</v>
      </c>
      <c r="D207" s="336" t="s">
        <v>756</v>
      </c>
      <c r="E207" s="319" t="s">
        <v>757</v>
      </c>
      <c r="F207" s="194">
        <f>D208</f>
        <v>6</v>
      </c>
      <c r="G207" s="509">
        <v>1.76</v>
      </c>
      <c r="H207" s="533">
        <v>10</v>
      </c>
      <c r="I207" s="254">
        <v>8.67</v>
      </c>
      <c r="J207" s="196"/>
    </row>
    <row r="208" spans="1:10" s="179" customFormat="1" ht="15" customHeight="1">
      <c r="A208" s="504"/>
      <c r="B208" s="214"/>
      <c r="C208" s="197" t="s">
        <v>587</v>
      </c>
      <c r="D208" s="337">
        <v>6</v>
      </c>
      <c r="E208" s="321"/>
      <c r="F208" s="222"/>
      <c r="G208" s="545"/>
      <c r="H208" s="547"/>
      <c r="I208" s="256"/>
      <c r="J208" s="219"/>
    </row>
    <row r="209" spans="1:10" s="179" customFormat="1" ht="15" customHeight="1">
      <c r="A209" s="504"/>
      <c r="B209" s="214"/>
      <c r="C209" s="257" t="s">
        <v>588</v>
      </c>
      <c r="D209" s="338" t="s">
        <v>758</v>
      </c>
      <c r="E209" s="323"/>
      <c r="F209" s="324"/>
      <c r="G209" s="545"/>
      <c r="H209" s="547"/>
      <c r="I209" s="549"/>
      <c r="J209" s="219"/>
    </row>
    <row r="210" spans="1:10" s="179" customFormat="1" ht="15" customHeight="1" thickBot="1">
      <c r="A210" s="505"/>
      <c r="B210" s="206"/>
      <c r="C210" s="202" t="s">
        <v>590</v>
      </c>
      <c r="D210" s="224" t="s">
        <v>759</v>
      </c>
      <c r="E210" s="325" t="s">
        <v>760</v>
      </c>
      <c r="F210" s="204"/>
      <c r="G210" s="546"/>
      <c r="H210" s="548"/>
      <c r="I210" s="550"/>
      <c r="J210" s="219"/>
    </row>
    <row r="211" spans="1:10" s="179" customFormat="1" ht="29.25" customHeight="1">
      <c r="A211" s="210"/>
      <c r="B211" s="214"/>
      <c r="C211" s="173"/>
      <c r="D211" s="326"/>
      <c r="E211" s="327"/>
      <c r="F211" s="175"/>
      <c r="G211" s="328"/>
      <c r="H211" s="329"/>
      <c r="I211" s="330"/>
      <c r="J211" s="170"/>
    </row>
    <row r="212" spans="1:10" s="316" customFormat="1" ht="78" customHeight="1">
      <c r="A212" s="266"/>
      <c r="B212" s="266"/>
      <c r="C212" s="266"/>
      <c r="D212" s="268"/>
      <c r="E212" s="499" t="s">
        <v>761</v>
      </c>
      <c r="F212" s="499"/>
      <c r="G212" s="499"/>
      <c r="H212" s="499"/>
      <c r="I212" s="499"/>
      <c r="J212" s="315"/>
    </row>
    <row r="213" spans="1:10" s="179" customFormat="1" ht="4.5" customHeight="1">
      <c r="A213" s="214"/>
      <c r="B213" s="214"/>
      <c r="C213" s="173"/>
      <c r="D213" s="249"/>
      <c r="E213" s="231"/>
      <c r="F213" s="231"/>
      <c r="G213" s="250"/>
      <c r="H213" s="233"/>
      <c r="I213" s="178"/>
      <c r="J213" s="170"/>
    </row>
    <row r="214" spans="1:10" s="179" customFormat="1" ht="21.75" customHeight="1">
      <c r="A214" s="500" t="s">
        <v>580</v>
      </c>
      <c r="B214" s="500"/>
      <c r="C214" s="500"/>
      <c r="D214" s="174"/>
      <c r="E214" s="174"/>
      <c r="F214" s="174"/>
      <c r="G214" s="174"/>
      <c r="H214" s="174"/>
      <c r="I214" s="174"/>
      <c r="J214" s="170"/>
    </row>
    <row r="215" spans="1:10" s="213" customFormat="1" ht="4.5" customHeight="1" thickBot="1">
      <c r="A215" s="206"/>
      <c r="B215" s="206"/>
      <c r="C215" s="181"/>
      <c r="D215" s="339"/>
      <c r="E215" s="216"/>
      <c r="F215" s="216"/>
      <c r="G215" s="332"/>
      <c r="H215" s="333"/>
      <c r="I215" s="334"/>
      <c r="J215" s="170"/>
    </row>
    <row r="216" spans="1:10" s="244" customFormat="1" ht="18.75" customHeight="1" thickBot="1">
      <c r="A216" s="269"/>
      <c r="B216" s="450"/>
      <c r="C216" s="188"/>
      <c r="D216" s="189" t="s">
        <v>762</v>
      </c>
      <c r="E216" s="190"/>
      <c r="F216" s="190"/>
      <c r="G216" s="501" t="s">
        <v>744</v>
      </c>
      <c r="H216" s="501"/>
      <c r="I216" s="502"/>
      <c r="J216" s="219"/>
    </row>
    <row r="217" spans="1:10" s="223" customFormat="1" ht="39" customHeight="1">
      <c r="A217" s="503" t="s">
        <v>763</v>
      </c>
      <c r="B217" s="210"/>
      <c r="C217" s="335" t="s">
        <v>764</v>
      </c>
      <c r="D217" s="340" t="s">
        <v>765</v>
      </c>
      <c r="E217" s="319" t="s">
        <v>766</v>
      </c>
      <c r="F217" s="194">
        <f>D218</f>
        <v>12</v>
      </c>
      <c r="G217" s="509">
        <v>1.6</v>
      </c>
      <c r="H217" s="533">
        <v>17</v>
      </c>
      <c r="I217" s="254">
        <v>7.74</v>
      </c>
      <c r="J217" s="196"/>
    </row>
    <row r="218" spans="1:10" s="342" customFormat="1" ht="15" customHeight="1">
      <c r="A218" s="504"/>
      <c r="B218" s="214"/>
      <c r="C218" s="197" t="s">
        <v>587</v>
      </c>
      <c r="D218" s="341">
        <v>12</v>
      </c>
      <c r="E218" s="321"/>
      <c r="F218" s="222"/>
      <c r="G218" s="545"/>
      <c r="H218" s="547"/>
      <c r="I218" s="256"/>
      <c r="J218" s="219"/>
    </row>
    <row r="219" spans="1:10" s="213" customFormat="1" ht="42.75" customHeight="1">
      <c r="A219" s="504"/>
      <c r="B219" s="214"/>
      <c r="C219" s="257" t="s">
        <v>588</v>
      </c>
      <c r="D219" s="274" t="s">
        <v>767</v>
      </c>
      <c r="E219" s="323"/>
      <c r="F219" s="343"/>
      <c r="G219" s="545"/>
      <c r="H219" s="547"/>
      <c r="I219" s="549"/>
      <c r="J219" s="219"/>
    </row>
    <row r="220" spans="1:10" s="213" customFormat="1" ht="15" customHeight="1" thickBot="1">
      <c r="A220" s="505"/>
      <c r="B220" s="206"/>
      <c r="C220" s="202" t="s">
        <v>590</v>
      </c>
      <c r="D220" s="224" t="s">
        <v>768</v>
      </c>
      <c r="E220" s="325" t="s">
        <v>769</v>
      </c>
      <c r="F220" s="225"/>
      <c r="G220" s="546"/>
      <c r="H220" s="548"/>
      <c r="I220" s="550"/>
      <c r="J220" s="219"/>
    </row>
    <row r="221" spans="1:10" s="213" customFormat="1" ht="4.5" customHeight="1" thickBot="1">
      <c r="A221" s="208"/>
      <c r="B221" s="206"/>
      <c r="C221" s="181"/>
      <c r="D221" s="339"/>
      <c r="E221" s="216"/>
      <c r="F221" s="216"/>
      <c r="G221" s="332"/>
      <c r="H221" s="333"/>
      <c r="I221" s="295"/>
      <c r="J221" s="170"/>
    </row>
    <row r="222" spans="1:10" s="244" customFormat="1" ht="18.75" customHeight="1" thickBot="1">
      <c r="A222" s="269"/>
      <c r="B222" s="450"/>
      <c r="C222" s="188"/>
      <c r="D222" s="189" t="s">
        <v>770</v>
      </c>
      <c r="E222" s="190"/>
      <c r="F222" s="190"/>
      <c r="G222" s="501" t="s">
        <v>744</v>
      </c>
      <c r="H222" s="501"/>
      <c r="I222" s="502"/>
      <c r="J222" s="219"/>
    </row>
    <row r="223" spans="1:10" s="223" customFormat="1" ht="39" customHeight="1">
      <c r="A223" s="503" t="s">
        <v>771</v>
      </c>
      <c r="B223" s="210"/>
      <c r="C223" s="335" t="s">
        <v>764</v>
      </c>
      <c r="D223" s="340" t="s">
        <v>772</v>
      </c>
      <c r="E223" s="319" t="s">
        <v>773</v>
      </c>
      <c r="F223" s="194">
        <f>D224</f>
        <v>12</v>
      </c>
      <c r="G223" s="509">
        <v>1.71</v>
      </c>
      <c r="H223" s="533">
        <v>16</v>
      </c>
      <c r="I223" s="254">
        <v>7.31</v>
      </c>
      <c r="J223" s="196"/>
    </row>
    <row r="224" spans="1:10" s="342" customFormat="1" ht="15" customHeight="1">
      <c r="A224" s="504"/>
      <c r="B224" s="214"/>
      <c r="C224" s="197" t="s">
        <v>587</v>
      </c>
      <c r="D224" s="341">
        <v>12</v>
      </c>
      <c r="E224" s="321"/>
      <c r="F224" s="222"/>
      <c r="G224" s="545"/>
      <c r="H224" s="547"/>
      <c r="I224" s="256"/>
      <c r="J224" s="219"/>
    </row>
    <row r="225" spans="1:10" s="213" customFormat="1" ht="45.75" customHeight="1">
      <c r="A225" s="504"/>
      <c r="B225" s="214"/>
      <c r="C225" s="257" t="s">
        <v>588</v>
      </c>
      <c r="D225" s="274" t="s">
        <v>774</v>
      </c>
      <c r="E225" s="323"/>
      <c r="F225" s="343"/>
      <c r="G225" s="545"/>
      <c r="H225" s="547"/>
      <c r="I225" s="549"/>
      <c r="J225" s="219"/>
    </row>
    <row r="226" spans="1:10" s="213" customFormat="1" ht="15" customHeight="1" thickBot="1">
      <c r="A226" s="505"/>
      <c r="B226" s="206"/>
      <c r="C226" s="202" t="s">
        <v>590</v>
      </c>
      <c r="D226" s="224" t="s">
        <v>775</v>
      </c>
      <c r="E226" s="325" t="s">
        <v>776</v>
      </c>
      <c r="F226" s="225"/>
      <c r="G226" s="546"/>
      <c r="H226" s="548"/>
      <c r="I226" s="550"/>
      <c r="J226" s="219"/>
    </row>
    <row r="227" spans="1:10" s="179" customFormat="1" ht="29.25" customHeight="1">
      <c r="A227" s="210"/>
      <c r="B227" s="214"/>
      <c r="C227" s="173"/>
      <c r="D227" s="326"/>
      <c r="E227" s="327"/>
      <c r="F227" s="175"/>
      <c r="G227" s="328"/>
      <c r="H227" s="329"/>
      <c r="I227" s="330"/>
      <c r="J227" s="170"/>
    </row>
    <row r="228" spans="1:10" s="316" customFormat="1" ht="78" customHeight="1">
      <c r="A228" s="266"/>
      <c r="B228" s="266"/>
      <c r="C228" s="266"/>
      <c r="D228" s="268"/>
      <c r="E228" s="499" t="s">
        <v>777</v>
      </c>
      <c r="F228" s="499"/>
      <c r="G228" s="499"/>
      <c r="H228" s="499"/>
      <c r="I228" s="499"/>
      <c r="J228" s="315"/>
    </row>
    <row r="229" spans="1:10" s="179" customFormat="1" ht="4.5" customHeight="1">
      <c r="A229" s="214"/>
      <c r="B229" s="214"/>
      <c r="C229" s="173"/>
      <c r="D229" s="249"/>
      <c r="E229" s="231"/>
      <c r="F229" s="231"/>
      <c r="G229" s="250"/>
      <c r="H229" s="233"/>
      <c r="I229" s="178"/>
      <c r="J229" s="170"/>
    </row>
    <row r="230" spans="1:10" s="179" customFormat="1" ht="21.75" customHeight="1">
      <c r="A230" s="500" t="s">
        <v>580</v>
      </c>
      <c r="B230" s="500"/>
      <c r="C230" s="500"/>
      <c r="D230" s="174"/>
      <c r="E230" s="174"/>
      <c r="F230" s="174"/>
      <c r="G230" s="174"/>
      <c r="H230" s="174"/>
      <c r="I230" s="174"/>
      <c r="J230" s="170"/>
    </row>
    <row r="231" spans="1:10" s="213" customFormat="1" ht="4.5" customHeight="1" thickBot="1">
      <c r="A231" s="206"/>
      <c r="B231" s="206"/>
      <c r="C231" s="181"/>
      <c r="D231" s="339"/>
      <c r="E231" s="216"/>
      <c r="F231" s="216"/>
      <c r="G231" s="332"/>
      <c r="H231" s="333"/>
      <c r="I231" s="334"/>
      <c r="J231" s="170"/>
    </row>
    <row r="232" spans="1:10" s="220" customFormat="1" ht="18.75" customHeight="1" thickBot="1">
      <c r="A232" s="269"/>
      <c r="B232" s="450"/>
      <c r="C232" s="344"/>
      <c r="D232" s="189" t="s">
        <v>778</v>
      </c>
      <c r="E232" s="190"/>
      <c r="F232" s="190"/>
      <c r="G232" s="501" t="s">
        <v>779</v>
      </c>
      <c r="H232" s="501"/>
      <c r="I232" s="502"/>
      <c r="J232" s="219"/>
    </row>
    <row r="233" spans="1:10" s="223" customFormat="1" ht="15" customHeight="1">
      <c r="A233" s="503" t="s">
        <v>780</v>
      </c>
      <c r="B233" s="210"/>
      <c r="C233" s="192" t="s">
        <v>781</v>
      </c>
      <c r="D233" s="345" t="s">
        <v>782</v>
      </c>
      <c r="E233" s="506" t="s">
        <v>783</v>
      </c>
      <c r="F233" s="194">
        <f>D234</f>
        <v>60</v>
      </c>
      <c r="G233" s="509">
        <v>0.66</v>
      </c>
      <c r="H233" s="533">
        <v>20</v>
      </c>
      <c r="I233" s="254">
        <v>1.46</v>
      </c>
      <c r="J233" s="196"/>
    </row>
    <row r="234" spans="1:10" s="223" customFormat="1" ht="15" customHeight="1">
      <c r="A234" s="504"/>
      <c r="B234" s="214"/>
      <c r="C234" s="197" t="s">
        <v>587</v>
      </c>
      <c r="D234" s="198">
        <v>60</v>
      </c>
      <c r="E234" s="507"/>
      <c r="F234" s="222"/>
      <c r="G234" s="510"/>
      <c r="H234" s="534"/>
      <c r="I234" s="256"/>
      <c r="J234" s="219"/>
    </row>
    <row r="235" spans="1:10" s="213" customFormat="1" ht="15" customHeight="1">
      <c r="A235" s="504"/>
      <c r="B235" s="214"/>
      <c r="C235" s="257" t="s">
        <v>588</v>
      </c>
      <c r="D235" s="201" t="s">
        <v>784</v>
      </c>
      <c r="E235" s="507"/>
      <c r="F235" s="222"/>
      <c r="G235" s="545"/>
      <c r="H235" s="547"/>
      <c r="I235" s="256"/>
      <c r="J235" s="219"/>
    </row>
    <row r="236" spans="1:10" s="213" customFormat="1" ht="15" customHeight="1" thickBot="1">
      <c r="A236" s="505"/>
      <c r="B236" s="206"/>
      <c r="C236" s="202" t="s">
        <v>590</v>
      </c>
      <c r="D236" s="224" t="s">
        <v>785</v>
      </c>
      <c r="E236" s="508"/>
      <c r="F236" s="225"/>
      <c r="G236" s="546"/>
      <c r="H236" s="548"/>
      <c r="I236" s="260"/>
      <c r="J236" s="219"/>
    </row>
    <row r="237" spans="1:10" s="213" customFormat="1" ht="54" customHeight="1">
      <c r="A237" s="214"/>
      <c r="B237" s="214"/>
      <c r="C237" s="346"/>
      <c r="D237" s="326"/>
      <c r="E237" s="231"/>
      <c r="F237" s="231"/>
      <c r="G237" s="328"/>
      <c r="H237" s="329"/>
      <c r="I237" s="347"/>
      <c r="J237" s="170"/>
    </row>
    <row r="238" spans="1:10" s="316" customFormat="1" ht="78" customHeight="1">
      <c r="A238" s="266"/>
      <c r="B238" s="266"/>
      <c r="C238" s="266"/>
      <c r="D238" s="268"/>
      <c r="E238" s="499" t="s">
        <v>786</v>
      </c>
      <c r="F238" s="499"/>
      <c r="G238" s="499"/>
      <c r="H238" s="499"/>
      <c r="I238" s="499"/>
      <c r="J238" s="348"/>
    </row>
    <row r="239" spans="1:10" s="179" customFormat="1" ht="6.75" customHeight="1" thickBot="1">
      <c r="A239" s="206"/>
      <c r="B239" s="206"/>
      <c r="C239" s="181"/>
      <c r="D239" s="215"/>
      <c r="E239" s="216"/>
      <c r="F239" s="216"/>
      <c r="G239" s="217"/>
      <c r="H239" s="218"/>
      <c r="I239" s="186"/>
      <c r="J239" s="170"/>
    </row>
    <row r="240" spans="1:10" s="350" customFormat="1" ht="24" customHeight="1" thickBot="1">
      <c r="A240" s="269"/>
      <c r="B240" s="450"/>
      <c r="C240" s="188"/>
      <c r="D240" s="349" t="s">
        <v>787</v>
      </c>
      <c r="E240" s="190"/>
      <c r="F240" s="190"/>
      <c r="G240" s="501" t="s">
        <v>788</v>
      </c>
      <c r="H240" s="501"/>
      <c r="I240" s="502"/>
      <c r="J240" s="219"/>
    </row>
    <row r="241" spans="1:10" s="179" customFormat="1" ht="87.75" customHeight="1">
      <c r="A241" s="503" t="s">
        <v>789</v>
      </c>
      <c r="B241" s="210"/>
      <c r="C241" s="309" t="s">
        <v>790</v>
      </c>
      <c r="D241" s="351" t="s">
        <v>791</v>
      </c>
      <c r="E241" s="352" t="s">
        <v>792</v>
      </c>
      <c r="F241" s="194">
        <f>D242</f>
        <v>12</v>
      </c>
      <c r="G241" s="539">
        <v>2</v>
      </c>
      <c r="H241" s="542">
        <v>19</v>
      </c>
      <c r="I241" s="254">
        <v>6.1</v>
      </c>
      <c r="J241" s="196"/>
    </row>
    <row r="242" spans="1:10" s="355" customFormat="1" ht="16.5" customHeight="1">
      <c r="A242" s="504"/>
      <c r="B242" s="214"/>
      <c r="C242" s="197" t="s">
        <v>587</v>
      </c>
      <c r="D242" s="353">
        <v>12</v>
      </c>
      <c r="E242" s="354"/>
      <c r="F242" s="324"/>
      <c r="G242" s="540"/>
      <c r="H242" s="543"/>
      <c r="I242" s="256"/>
      <c r="J242" s="219"/>
    </row>
    <row r="243" spans="1:10" s="355" customFormat="1" ht="91.5" customHeight="1">
      <c r="A243" s="504"/>
      <c r="B243" s="214"/>
      <c r="C243" s="356" t="s">
        <v>588</v>
      </c>
      <c r="D243" s="357" t="s">
        <v>793</v>
      </c>
      <c r="E243" s="358"/>
      <c r="F243" s="359"/>
      <c r="G243" s="540"/>
      <c r="H243" s="543"/>
      <c r="I243" s="256"/>
      <c r="J243" s="219"/>
    </row>
    <row r="244" spans="1:10" s="355" customFormat="1" ht="91.5" customHeight="1">
      <c r="A244" s="504"/>
      <c r="B244" s="214"/>
      <c r="C244" s="360"/>
      <c r="D244" s="361" t="s">
        <v>794</v>
      </c>
      <c r="E244" s="358"/>
      <c r="F244" s="359"/>
      <c r="G244" s="540"/>
      <c r="H244" s="543"/>
      <c r="I244" s="256"/>
      <c r="J244" s="219"/>
    </row>
    <row r="245" spans="1:10" s="263" customFormat="1" ht="16.5" customHeight="1" thickBot="1">
      <c r="A245" s="505"/>
      <c r="B245" s="206"/>
      <c r="C245" s="362" t="s">
        <v>590</v>
      </c>
      <c r="D245" s="224" t="s">
        <v>795</v>
      </c>
      <c r="E245" s="363" t="s">
        <v>796</v>
      </c>
      <c r="F245" s="204"/>
      <c r="G245" s="541"/>
      <c r="H245" s="544"/>
      <c r="I245" s="260"/>
      <c r="J245" s="219"/>
    </row>
    <row r="246" spans="1:10" s="179" customFormat="1" ht="52.5" customHeight="1">
      <c r="A246" s="214"/>
      <c r="B246" s="214"/>
      <c r="C246" s="173"/>
      <c r="D246" s="174"/>
      <c r="E246" s="231"/>
      <c r="F246" s="231"/>
      <c r="G246" s="275"/>
      <c r="H246" s="233"/>
      <c r="I246" s="178"/>
      <c r="J246" s="315"/>
    </row>
    <row r="247" spans="1:10" s="316" customFormat="1" ht="78" customHeight="1">
      <c r="A247" s="266"/>
      <c r="B247" s="266"/>
      <c r="C247" s="266"/>
      <c r="D247" s="268"/>
      <c r="E247" s="499" t="s">
        <v>797</v>
      </c>
      <c r="F247" s="499"/>
      <c r="G247" s="499"/>
      <c r="H247" s="499"/>
      <c r="I247" s="499"/>
      <c r="J247" s="348"/>
    </row>
    <row r="248" spans="1:10" s="179" customFormat="1" ht="6.75" customHeight="1" thickBot="1">
      <c r="A248" s="206"/>
      <c r="B248" s="206"/>
      <c r="C248" s="181"/>
      <c r="D248" s="215"/>
      <c r="E248" s="216"/>
      <c r="F248" s="216"/>
      <c r="G248" s="217"/>
      <c r="H248" s="218"/>
      <c r="I248" s="186"/>
      <c r="J248" s="170"/>
    </row>
    <row r="249" spans="1:10" s="364" customFormat="1" ht="24" customHeight="1" thickBot="1">
      <c r="A249" s="269"/>
      <c r="B249" s="450"/>
      <c r="C249" s="551" t="s">
        <v>798</v>
      </c>
      <c r="D249" s="551"/>
      <c r="E249" s="551"/>
      <c r="F249" s="190"/>
      <c r="G249" s="501" t="s">
        <v>788</v>
      </c>
      <c r="H249" s="501"/>
      <c r="I249" s="502"/>
      <c r="J249" s="219"/>
    </row>
    <row r="250" spans="1:10" ht="45" customHeight="1">
      <c r="A250" s="552" t="s">
        <v>799</v>
      </c>
      <c r="B250" s="404"/>
      <c r="C250" s="309" t="s">
        <v>800</v>
      </c>
      <c r="D250" s="365" t="s">
        <v>801</v>
      </c>
      <c r="E250" s="352" t="s">
        <v>802</v>
      </c>
      <c r="F250" s="194">
        <f>D251</f>
        <v>8</v>
      </c>
      <c r="G250" s="539">
        <v>3.1799999999999997</v>
      </c>
      <c r="H250" s="542">
        <v>18</v>
      </c>
      <c r="I250" s="254">
        <v>7.07</v>
      </c>
      <c r="J250" s="196"/>
    </row>
    <row r="251" spans="1:10" s="369" customFormat="1" ht="16.5" customHeight="1">
      <c r="A251" s="553"/>
      <c r="B251" s="451"/>
      <c r="C251" s="197" t="s">
        <v>587</v>
      </c>
      <c r="D251" s="367">
        <v>8</v>
      </c>
      <c r="E251" s="368"/>
      <c r="F251" s="220"/>
      <c r="G251" s="540"/>
      <c r="H251" s="543"/>
      <c r="I251" s="256"/>
      <c r="J251" s="219"/>
    </row>
    <row r="252" spans="1:10" ht="58.5" customHeight="1">
      <c r="A252" s="553"/>
      <c r="B252" s="451"/>
      <c r="C252" s="197" t="s">
        <v>803</v>
      </c>
      <c r="D252" s="370" t="s">
        <v>804</v>
      </c>
      <c r="E252" s="371"/>
      <c r="F252" s="350"/>
      <c r="G252" s="540"/>
      <c r="H252" s="543"/>
      <c r="I252" s="256"/>
      <c r="J252" s="219"/>
    </row>
    <row r="253" spans="1:10" s="369" customFormat="1" ht="16.5" customHeight="1" thickBot="1">
      <c r="A253" s="554"/>
      <c r="B253" s="452"/>
      <c r="C253" s="202" t="s">
        <v>590</v>
      </c>
      <c r="D253" s="224" t="s">
        <v>805</v>
      </c>
      <c r="E253" s="325" t="s">
        <v>806</v>
      </c>
      <c r="F253" s="216"/>
      <c r="G253" s="541"/>
      <c r="H253" s="544"/>
      <c r="I253" s="260"/>
      <c r="J253" s="219"/>
    </row>
    <row r="254" spans="1:10" s="179" customFormat="1" ht="6.75" customHeight="1" thickBot="1">
      <c r="A254" s="214"/>
      <c r="B254" s="214"/>
      <c r="C254" s="173"/>
      <c r="D254" s="174"/>
      <c r="E254" s="231"/>
      <c r="F254" s="231"/>
      <c r="G254" s="275"/>
      <c r="H254" s="233"/>
      <c r="I254" s="178"/>
      <c r="J254" s="315"/>
    </row>
    <row r="255" spans="1:10" s="364" customFormat="1" ht="24" customHeight="1" thickBot="1">
      <c r="A255" s="269"/>
      <c r="B255" s="450"/>
      <c r="C255" s="551" t="s">
        <v>807</v>
      </c>
      <c r="D255" s="551"/>
      <c r="E255" s="551"/>
      <c r="F255" s="190"/>
      <c r="G255" s="501" t="s">
        <v>788</v>
      </c>
      <c r="H255" s="501"/>
      <c r="I255" s="502"/>
      <c r="J255" s="219"/>
    </row>
    <row r="256" spans="1:10" ht="45" customHeight="1">
      <c r="A256" s="552" t="s">
        <v>808</v>
      </c>
      <c r="B256" s="404"/>
      <c r="C256" s="309" t="s">
        <v>800</v>
      </c>
      <c r="D256" s="365" t="s">
        <v>809</v>
      </c>
      <c r="E256" s="352" t="s">
        <v>810</v>
      </c>
      <c r="F256" s="194">
        <f>D257</f>
        <v>8</v>
      </c>
      <c r="G256" s="539">
        <v>3.1799999999999997</v>
      </c>
      <c r="H256" s="542">
        <v>18</v>
      </c>
      <c r="I256" s="254">
        <v>8.51</v>
      </c>
      <c r="J256" s="196"/>
    </row>
    <row r="257" spans="1:10" s="369" customFormat="1" ht="16.5" customHeight="1">
      <c r="A257" s="553"/>
      <c r="B257" s="451"/>
      <c r="C257" s="197" t="s">
        <v>587</v>
      </c>
      <c r="D257" s="367">
        <v>8</v>
      </c>
      <c r="E257" s="368"/>
      <c r="F257" s="220"/>
      <c r="G257" s="540"/>
      <c r="H257" s="543"/>
      <c r="I257" s="256"/>
      <c r="J257" s="219"/>
    </row>
    <row r="258" spans="1:10" ht="58.5" customHeight="1">
      <c r="A258" s="553"/>
      <c r="B258" s="451"/>
      <c r="C258" s="197" t="s">
        <v>803</v>
      </c>
      <c r="D258" s="370" t="s">
        <v>811</v>
      </c>
      <c r="E258" s="371"/>
      <c r="F258" s="350"/>
      <c r="G258" s="540"/>
      <c r="H258" s="543"/>
      <c r="I258" s="256"/>
      <c r="J258" s="219"/>
    </row>
    <row r="259" spans="1:10" s="369" customFormat="1" ht="16.5" customHeight="1" thickBot="1">
      <c r="A259" s="554"/>
      <c r="B259" s="452"/>
      <c r="C259" s="202" t="s">
        <v>590</v>
      </c>
      <c r="D259" s="224" t="s">
        <v>805</v>
      </c>
      <c r="E259" s="325" t="s">
        <v>812</v>
      </c>
      <c r="F259" s="216"/>
      <c r="G259" s="541"/>
      <c r="H259" s="544"/>
      <c r="I259" s="260"/>
      <c r="J259" s="219"/>
    </row>
    <row r="260" spans="1:10" s="179" customFormat="1" ht="6.75" customHeight="1" thickBot="1">
      <c r="A260" s="214"/>
      <c r="B260" s="214"/>
      <c r="C260" s="173"/>
      <c r="D260" s="174"/>
      <c r="E260" s="231"/>
      <c r="F260" s="231"/>
      <c r="G260" s="275"/>
      <c r="H260" s="233"/>
      <c r="I260" s="178"/>
      <c r="J260" s="315"/>
    </row>
    <row r="261" spans="1:10" s="364" customFormat="1" ht="24" customHeight="1" thickBot="1">
      <c r="A261" s="269"/>
      <c r="B261" s="450"/>
      <c r="C261" s="551" t="s">
        <v>813</v>
      </c>
      <c r="D261" s="551"/>
      <c r="E261" s="551"/>
      <c r="F261" s="190"/>
      <c r="G261" s="501" t="s">
        <v>788</v>
      </c>
      <c r="H261" s="501"/>
      <c r="I261" s="502"/>
      <c r="J261" s="219"/>
    </row>
    <row r="262" spans="1:10" ht="45" customHeight="1">
      <c r="A262" s="552" t="s">
        <v>814</v>
      </c>
      <c r="B262" s="404"/>
      <c r="C262" s="309" t="s">
        <v>800</v>
      </c>
      <c r="D262" s="365" t="s">
        <v>809</v>
      </c>
      <c r="E262" s="352" t="s">
        <v>815</v>
      </c>
      <c r="F262" s="194">
        <f>D263</f>
        <v>8</v>
      </c>
      <c r="G262" s="539">
        <v>3.18</v>
      </c>
      <c r="H262" s="542">
        <v>18</v>
      </c>
      <c r="I262" s="254">
        <v>10.65</v>
      </c>
      <c r="J262" s="196"/>
    </row>
    <row r="263" spans="1:10" s="369" customFormat="1" ht="16.5" customHeight="1">
      <c r="A263" s="553"/>
      <c r="B263" s="451"/>
      <c r="C263" s="197" t="s">
        <v>587</v>
      </c>
      <c r="D263" s="372">
        <v>8</v>
      </c>
      <c r="E263" s="368"/>
      <c r="F263" s="220"/>
      <c r="G263" s="540"/>
      <c r="H263" s="543"/>
      <c r="I263" s="256"/>
      <c r="J263" s="219"/>
    </row>
    <row r="264" spans="1:10" ht="57.75" customHeight="1">
      <c r="A264" s="553"/>
      <c r="B264" s="451"/>
      <c r="C264" s="197" t="s">
        <v>803</v>
      </c>
      <c r="D264" s="370" t="s">
        <v>816</v>
      </c>
      <c r="E264" s="371"/>
      <c r="F264" s="350"/>
      <c r="G264" s="540"/>
      <c r="H264" s="543"/>
      <c r="I264" s="256"/>
      <c r="J264" s="219"/>
    </row>
    <row r="265" spans="1:10" s="369" customFormat="1" ht="16.5" customHeight="1" thickBot="1">
      <c r="A265" s="554"/>
      <c r="B265" s="452"/>
      <c r="C265" s="202" t="s">
        <v>590</v>
      </c>
      <c r="D265" s="224" t="s">
        <v>805</v>
      </c>
      <c r="E265" s="325" t="s">
        <v>817</v>
      </c>
      <c r="F265" s="216"/>
      <c r="G265" s="541"/>
      <c r="H265" s="544"/>
      <c r="I265" s="260"/>
      <c r="J265" s="219"/>
    </row>
    <row r="266" spans="1:10" s="179" customFormat="1" ht="21.75" customHeight="1">
      <c r="A266" s="214"/>
      <c r="B266" s="214"/>
      <c r="C266" s="173"/>
      <c r="D266" s="249"/>
      <c r="E266" s="231"/>
      <c r="F266" s="231"/>
      <c r="G266" s="250"/>
      <c r="H266" s="233"/>
      <c r="I266" s="178"/>
      <c r="J266" s="170"/>
    </row>
    <row r="267" spans="1:10" s="316" customFormat="1" ht="78" customHeight="1">
      <c r="A267" s="266"/>
      <c r="B267" s="266"/>
      <c r="C267" s="266"/>
      <c r="D267" s="268"/>
      <c r="E267" s="499" t="s">
        <v>818</v>
      </c>
      <c r="F267" s="499"/>
      <c r="G267" s="499"/>
      <c r="H267" s="499"/>
      <c r="I267" s="499"/>
      <c r="J267" s="348"/>
    </row>
    <row r="268" spans="1:10" s="179" customFormat="1" ht="6.75" customHeight="1" thickBot="1">
      <c r="A268" s="214"/>
      <c r="B268" s="214"/>
      <c r="C268" s="173"/>
      <c r="D268" s="249"/>
      <c r="E268" s="231"/>
      <c r="F268" s="231"/>
      <c r="G268" s="250"/>
      <c r="H268" s="233"/>
      <c r="I268" s="178"/>
      <c r="J268" s="315"/>
    </row>
    <row r="269" spans="1:10" s="374" customFormat="1" ht="24" customHeight="1" thickBot="1">
      <c r="A269" s="269"/>
      <c r="B269" s="450"/>
      <c r="C269" s="188"/>
      <c r="D269" s="373" t="s">
        <v>787</v>
      </c>
      <c r="E269" s="190"/>
      <c r="F269" s="190"/>
      <c r="G269" s="501" t="s">
        <v>788</v>
      </c>
      <c r="H269" s="501"/>
      <c r="I269" s="502"/>
      <c r="J269" s="170"/>
    </row>
    <row r="270" spans="1:10" s="263" customFormat="1" ht="87" customHeight="1">
      <c r="A270" s="503" t="s">
        <v>819</v>
      </c>
      <c r="B270" s="210"/>
      <c r="C270" s="309" t="s">
        <v>790</v>
      </c>
      <c r="D270" s="375" t="s">
        <v>820</v>
      </c>
      <c r="E270" s="352" t="s">
        <v>821</v>
      </c>
      <c r="F270" s="194">
        <f>D271</f>
        <v>6</v>
      </c>
      <c r="G270" s="539">
        <v>3.69</v>
      </c>
      <c r="H270" s="542">
        <v>33</v>
      </c>
      <c r="I270" s="254">
        <v>17.1</v>
      </c>
      <c r="J270" s="196"/>
    </row>
    <row r="271" spans="1:10" s="223" customFormat="1" ht="16.5" customHeight="1">
      <c r="A271" s="504"/>
      <c r="B271" s="214"/>
      <c r="C271" s="197" t="s">
        <v>587</v>
      </c>
      <c r="D271" s="353">
        <v>6</v>
      </c>
      <c r="E271" s="323"/>
      <c r="F271" s="324"/>
      <c r="G271" s="540"/>
      <c r="H271" s="543"/>
      <c r="I271" s="256"/>
      <c r="J271" s="170"/>
    </row>
    <row r="272" spans="1:10" s="223" customFormat="1" ht="89.25" customHeight="1">
      <c r="A272" s="504"/>
      <c r="B272" s="214"/>
      <c r="C272" s="197" t="s">
        <v>588</v>
      </c>
      <c r="D272" s="357" t="s">
        <v>822</v>
      </c>
      <c r="E272" s="376"/>
      <c r="F272" s="377"/>
      <c r="G272" s="540"/>
      <c r="H272" s="543"/>
      <c r="I272" s="256"/>
      <c r="J272" s="170"/>
    </row>
    <row r="273" spans="1:10" s="223" customFormat="1" ht="16.5" customHeight="1" thickBot="1">
      <c r="A273" s="505"/>
      <c r="B273" s="206"/>
      <c r="C273" s="202" t="s">
        <v>590</v>
      </c>
      <c r="D273" s="224" t="s">
        <v>823</v>
      </c>
      <c r="E273" s="325" t="s">
        <v>824</v>
      </c>
      <c r="F273" s="204"/>
      <c r="G273" s="541"/>
      <c r="H273" s="544"/>
      <c r="I273" s="260"/>
      <c r="J273" s="170"/>
    </row>
    <row r="274" spans="1:10" s="223" customFormat="1" ht="13.5" customHeight="1">
      <c r="A274" s="378"/>
      <c r="B274" s="378"/>
      <c r="C274" s="173"/>
      <c r="D274" s="379"/>
      <c r="E274" s="380"/>
      <c r="F274" s="380"/>
      <c r="G274" s="381"/>
      <c r="H274" s="382"/>
      <c r="I274" s="383"/>
      <c r="J274" s="170"/>
    </row>
    <row r="275" spans="1:10" s="316" customFormat="1" ht="52.5" customHeight="1">
      <c r="A275" s="266"/>
      <c r="B275" s="266"/>
      <c r="C275" s="266"/>
      <c r="D275" s="268"/>
      <c r="E275" s="499" t="s">
        <v>825</v>
      </c>
      <c r="F275" s="499"/>
      <c r="G275" s="499"/>
      <c r="H275" s="499"/>
      <c r="I275" s="499"/>
      <c r="J275" s="348"/>
    </row>
    <row r="276" spans="1:10" s="179" customFormat="1" ht="4.5" customHeight="1" thickBot="1">
      <c r="A276" s="214"/>
      <c r="B276" s="214"/>
      <c r="C276" s="173"/>
      <c r="D276" s="174"/>
      <c r="E276" s="175"/>
      <c r="F276" s="175"/>
      <c r="G276" s="176"/>
      <c r="H276" s="177"/>
      <c r="I276" s="178"/>
      <c r="J276" s="170"/>
    </row>
    <row r="277" spans="1:10" s="364" customFormat="1" ht="48" customHeight="1" thickBot="1">
      <c r="A277" s="269"/>
      <c r="B277" s="450"/>
      <c r="C277" s="551" t="s">
        <v>826</v>
      </c>
      <c r="D277" s="551"/>
      <c r="E277" s="551"/>
      <c r="F277" s="190"/>
      <c r="G277" s="501" t="s">
        <v>788</v>
      </c>
      <c r="H277" s="501"/>
      <c r="I277" s="502"/>
      <c r="J277" s="170"/>
    </row>
    <row r="278" spans="1:10" s="369" customFormat="1" ht="141" customHeight="1">
      <c r="A278" s="503" t="s">
        <v>827</v>
      </c>
      <c r="B278" s="210"/>
      <c r="C278" s="309" t="s">
        <v>828</v>
      </c>
      <c r="D278" s="318" t="s">
        <v>829</v>
      </c>
      <c r="E278" s="319" t="s">
        <v>830</v>
      </c>
      <c r="F278" s="194">
        <f>D279</f>
        <v>4</v>
      </c>
      <c r="G278" s="536">
        <v>2.32</v>
      </c>
      <c r="H278" s="518">
        <v>32</v>
      </c>
      <c r="I278" s="254">
        <v>21.37</v>
      </c>
      <c r="J278" s="196"/>
    </row>
    <row r="279" spans="1:10" s="387" customFormat="1" ht="16.5" customHeight="1">
      <c r="A279" s="504"/>
      <c r="B279" s="214"/>
      <c r="C279" s="356" t="s">
        <v>587</v>
      </c>
      <c r="D279" s="384">
        <v>4</v>
      </c>
      <c r="E279" s="385"/>
      <c r="F279" s="386"/>
      <c r="G279" s="537"/>
      <c r="H279" s="519"/>
      <c r="I279" s="549"/>
      <c r="J279" s="170"/>
    </row>
    <row r="280" spans="1:10" s="387" customFormat="1" ht="111" customHeight="1">
      <c r="A280" s="504"/>
      <c r="B280" s="214"/>
      <c r="C280" s="356" t="s">
        <v>588</v>
      </c>
      <c r="D280" s="388" t="s">
        <v>831</v>
      </c>
      <c r="E280" s="358"/>
      <c r="F280" s="359"/>
      <c r="G280" s="537"/>
      <c r="H280" s="519"/>
      <c r="I280" s="549"/>
      <c r="J280" s="170"/>
    </row>
    <row r="281" spans="1:10" s="223" customFormat="1" ht="16.5" customHeight="1" thickBot="1">
      <c r="A281" s="505"/>
      <c r="B281" s="206"/>
      <c r="C281" s="202" t="s">
        <v>590</v>
      </c>
      <c r="D281" s="224" t="s">
        <v>832</v>
      </c>
      <c r="E281" s="325" t="s">
        <v>833</v>
      </c>
      <c r="F281" s="204"/>
      <c r="G281" s="555"/>
      <c r="H281" s="556"/>
      <c r="I281" s="260"/>
      <c r="J281" s="170"/>
    </row>
    <row r="282" spans="1:10" s="179" customFormat="1" ht="13.5" customHeight="1">
      <c r="A282" s="214"/>
      <c r="B282" s="214"/>
      <c r="C282" s="173"/>
      <c r="D282" s="174"/>
      <c r="E282" s="231"/>
      <c r="F282" s="231"/>
      <c r="G282" s="275"/>
      <c r="H282" s="233"/>
      <c r="I282" s="178"/>
      <c r="J282" s="170"/>
    </row>
    <row r="283" spans="1:10" s="179" customFormat="1" ht="78" customHeight="1">
      <c r="A283" s="266"/>
      <c r="B283" s="266"/>
      <c r="C283" s="389"/>
      <c r="D283" s="390"/>
      <c r="E283" s="499" t="s">
        <v>834</v>
      </c>
      <c r="F283" s="499"/>
      <c r="G283" s="499"/>
      <c r="H283" s="499"/>
      <c r="I283" s="499"/>
      <c r="J283" s="315"/>
    </row>
    <row r="284" spans="1:10" s="179" customFormat="1" ht="4.5" customHeight="1">
      <c r="A284" s="214"/>
      <c r="B284" s="214"/>
      <c r="C284" s="173"/>
      <c r="D284" s="249"/>
      <c r="E284" s="231"/>
      <c r="F284" s="231"/>
      <c r="G284" s="250"/>
      <c r="H284" s="233"/>
      <c r="I284" s="178"/>
      <c r="J284" s="170"/>
    </row>
    <row r="285" spans="1:10" s="179" customFormat="1" ht="21.75" customHeight="1">
      <c r="A285" s="500" t="s">
        <v>678</v>
      </c>
      <c r="B285" s="500"/>
      <c r="C285" s="500"/>
      <c r="D285" s="174"/>
      <c r="E285" s="174"/>
      <c r="F285" s="174"/>
      <c r="G285" s="174"/>
      <c r="H285" s="174"/>
      <c r="I285" s="174"/>
      <c r="J285" s="170"/>
    </row>
    <row r="286" spans="1:10" s="179" customFormat="1" ht="6.75" customHeight="1" thickBot="1">
      <c r="A286" s="206"/>
      <c r="B286" s="206"/>
      <c r="C286" s="181"/>
      <c r="D286" s="215"/>
      <c r="E286" s="216"/>
      <c r="F286" s="216"/>
      <c r="G286" s="217"/>
      <c r="H286" s="218"/>
      <c r="I286" s="186"/>
      <c r="J286" s="170"/>
    </row>
    <row r="287" spans="1:10" s="391" customFormat="1" ht="24" customHeight="1" thickBot="1">
      <c r="A287" s="269"/>
      <c r="B287" s="450"/>
      <c r="C287" s="188"/>
      <c r="D287" s="189" t="s">
        <v>835</v>
      </c>
      <c r="E287" s="190"/>
      <c r="F287" s="190"/>
      <c r="G287" s="501" t="s">
        <v>788</v>
      </c>
      <c r="H287" s="501"/>
      <c r="I287" s="502"/>
      <c r="J287" s="170"/>
    </row>
    <row r="288" spans="1:10" s="369" customFormat="1" ht="16.5" customHeight="1">
      <c r="A288" s="503" t="s">
        <v>836</v>
      </c>
      <c r="B288" s="210"/>
      <c r="C288" s="280" t="s">
        <v>699</v>
      </c>
      <c r="D288" s="392" t="s">
        <v>837</v>
      </c>
      <c r="E288" s="506" t="s">
        <v>838</v>
      </c>
      <c r="F288" s="194">
        <f>D289</f>
        <v>36</v>
      </c>
      <c r="G288" s="536">
        <v>0.85</v>
      </c>
      <c r="H288" s="518">
        <v>5</v>
      </c>
      <c r="I288" s="254">
        <v>0.79</v>
      </c>
      <c r="J288" s="196"/>
    </row>
    <row r="289" spans="1:10" s="369" customFormat="1" ht="16.5" customHeight="1">
      <c r="A289" s="504"/>
      <c r="B289" s="214"/>
      <c r="C289" s="197" t="s">
        <v>587</v>
      </c>
      <c r="D289" s="255">
        <v>36</v>
      </c>
      <c r="E289" s="507"/>
      <c r="F289" s="199"/>
      <c r="G289" s="537"/>
      <c r="H289" s="519"/>
      <c r="I289" s="256"/>
      <c r="J289" s="170"/>
    </row>
    <row r="290" spans="1:10" s="369" customFormat="1" ht="33.75" customHeight="1">
      <c r="A290" s="504"/>
      <c r="B290" s="214"/>
      <c r="C290" s="197" t="s">
        <v>588</v>
      </c>
      <c r="D290" s="229" t="s">
        <v>839</v>
      </c>
      <c r="E290" s="507"/>
      <c r="F290" s="199"/>
      <c r="G290" s="537"/>
      <c r="H290" s="519"/>
      <c r="I290" s="256"/>
      <c r="J290" s="170"/>
    </row>
    <row r="291" spans="1:10" s="369" customFormat="1" ht="16.5" customHeight="1">
      <c r="A291" s="504"/>
      <c r="B291" s="214"/>
      <c r="C291" s="393" t="s">
        <v>684</v>
      </c>
      <c r="D291" s="258" t="s">
        <v>840</v>
      </c>
      <c r="E291" s="507"/>
      <c r="F291" s="199"/>
      <c r="G291" s="537"/>
      <c r="H291" s="519"/>
      <c r="I291" s="256"/>
      <c r="J291" s="170"/>
    </row>
    <row r="292" spans="1:10" s="369" customFormat="1" ht="16.5" customHeight="1" thickBot="1">
      <c r="A292" s="505"/>
      <c r="B292" s="206"/>
      <c r="C292" s="202" t="s">
        <v>590</v>
      </c>
      <c r="D292" s="224" t="s">
        <v>841</v>
      </c>
      <c r="E292" s="508"/>
      <c r="F292" s="204"/>
      <c r="G292" s="538"/>
      <c r="H292" s="520"/>
      <c r="I292" s="260"/>
      <c r="J292" s="170"/>
    </row>
    <row r="293" spans="1:10" s="179" customFormat="1" ht="52.5" customHeight="1">
      <c r="A293" s="214"/>
      <c r="B293" s="214"/>
      <c r="C293" s="173"/>
      <c r="D293" s="249"/>
      <c r="E293" s="231"/>
      <c r="F293" s="231"/>
      <c r="G293" s="250"/>
      <c r="H293" s="233"/>
      <c r="I293" s="178"/>
      <c r="J293" s="170"/>
    </row>
    <row r="294" spans="1:10" s="179" customFormat="1" ht="78" customHeight="1">
      <c r="A294" s="266"/>
      <c r="B294" s="266"/>
      <c r="C294" s="389"/>
      <c r="D294" s="390"/>
      <c r="E294" s="499" t="s">
        <v>842</v>
      </c>
      <c r="F294" s="499"/>
      <c r="G294" s="499"/>
      <c r="H294" s="499"/>
      <c r="I294" s="499"/>
      <c r="J294" s="315"/>
    </row>
    <row r="295" spans="1:10" s="179" customFormat="1" ht="4.5" customHeight="1">
      <c r="A295" s="214"/>
      <c r="B295" s="214"/>
      <c r="C295" s="173"/>
      <c r="D295" s="249"/>
      <c r="E295" s="231"/>
      <c r="F295" s="231"/>
      <c r="G295" s="250"/>
      <c r="H295" s="233"/>
      <c r="I295" s="178"/>
      <c r="J295" s="170"/>
    </row>
    <row r="296" spans="1:10" s="179" customFormat="1" ht="21.75" customHeight="1">
      <c r="A296" s="500" t="s">
        <v>678</v>
      </c>
      <c r="B296" s="500"/>
      <c r="C296" s="500"/>
      <c r="D296" s="174"/>
      <c r="E296" s="174"/>
      <c r="F296" s="174"/>
      <c r="G296" s="174"/>
      <c r="H296" s="174"/>
      <c r="I296" s="174"/>
      <c r="J296" s="170"/>
    </row>
    <row r="297" spans="1:10" s="179" customFormat="1" ht="6.75" customHeight="1" thickBot="1">
      <c r="A297" s="206"/>
      <c r="B297" s="206"/>
      <c r="C297" s="181"/>
      <c r="D297" s="215"/>
      <c r="E297" s="216"/>
      <c r="F297" s="216"/>
      <c r="G297" s="217"/>
      <c r="H297" s="218"/>
      <c r="I297" s="186"/>
      <c r="J297" s="170"/>
    </row>
    <row r="298" spans="1:10" s="391" customFormat="1" ht="24" customHeight="1" thickBot="1">
      <c r="A298" s="269"/>
      <c r="B298" s="450"/>
      <c r="C298" s="188"/>
      <c r="D298" s="189" t="s">
        <v>843</v>
      </c>
      <c r="E298" s="190"/>
      <c r="F298" s="190"/>
      <c r="G298" s="501" t="s">
        <v>788</v>
      </c>
      <c r="H298" s="501"/>
      <c r="I298" s="502"/>
      <c r="J298" s="170"/>
    </row>
    <row r="299" spans="1:10" s="369" customFormat="1" ht="15" customHeight="1">
      <c r="A299" s="524" t="s">
        <v>844</v>
      </c>
      <c r="B299" s="445"/>
      <c r="C299" s="394" t="s">
        <v>699</v>
      </c>
      <c r="D299" s="395" t="s">
        <v>845</v>
      </c>
      <c r="E299" s="506" t="s">
        <v>846</v>
      </c>
      <c r="F299" s="396">
        <f>D300</f>
        <v>18</v>
      </c>
      <c r="G299" s="539">
        <v>1.14</v>
      </c>
      <c r="H299" s="518">
        <v>7</v>
      </c>
      <c r="I299" s="397">
        <v>2.08</v>
      </c>
      <c r="J299" s="196"/>
    </row>
    <row r="300" spans="1:10" s="369" customFormat="1" ht="15" customHeight="1">
      <c r="A300" s="525"/>
      <c r="B300" s="446"/>
      <c r="C300" s="398" t="s">
        <v>587</v>
      </c>
      <c r="D300" s="399">
        <v>18</v>
      </c>
      <c r="E300" s="507"/>
      <c r="F300" s="321"/>
      <c r="G300" s="540"/>
      <c r="H300" s="519"/>
      <c r="I300" s="400"/>
      <c r="J300" s="170"/>
    </row>
    <row r="301" spans="1:10" s="369" customFormat="1" ht="17.25" customHeight="1">
      <c r="A301" s="525"/>
      <c r="B301" s="446"/>
      <c r="C301" s="398" t="s">
        <v>588</v>
      </c>
      <c r="D301" s="229" t="s">
        <v>847</v>
      </c>
      <c r="E301" s="507"/>
      <c r="F301" s="321"/>
      <c r="G301" s="540"/>
      <c r="H301" s="519"/>
      <c r="I301" s="400"/>
      <c r="J301" s="170"/>
    </row>
    <row r="302" spans="1:10" s="369" customFormat="1" ht="15" customHeight="1">
      <c r="A302" s="525"/>
      <c r="B302" s="446"/>
      <c r="C302" s="401" t="s">
        <v>684</v>
      </c>
      <c r="D302" s="258" t="s">
        <v>848</v>
      </c>
      <c r="E302" s="507"/>
      <c r="F302" s="321"/>
      <c r="G302" s="540"/>
      <c r="H302" s="519"/>
      <c r="I302" s="400"/>
      <c r="J302" s="170"/>
    </row>
    <row r="303" spans="1:10" s="369" customFormat="1" ht="15" customHeight="1" thickBot="1">
      <c r="A303" s="557"/>
      <c r="B303" s="453"/>
      <c r="C303" s="402" t="s">
        <v>590</v>
      </c>
      <c r="D303" s="203" t="s">
        <v>849</v>
      </c>
      <c r="E303" s="508"/>
      <c r="F303" s="325"/>
      <c r="G303" s="541"/>
      <c r="H303" s="520"/>
      <c r="I303" s="403"/>
      <c r="J303" s="170"/>
    </row>
    <row r="304" spans="1:10" s="179" customFormat="1" ht="52.5" customHeight="1">
      <c r="A304" s="214"/>
      <c r="B304" s="214"/>
      <c r="C304" s="173"/>
      <c r="D304" s="249"/>
      <c r="E304" s="231"/>
      <c r="F304" s="231"/>
      <c r="G304" s="250"/>
      <c r="H304" s="233"/>
      <c r="I304" s="178"/>
      <c r="J304" s="170"/>
    </row>
    <row r="305" spans="1:10" s="179" customFormat="1" ht="78" customHeight="1">
      <c r="A305" s="266"/>
      <c r="B305" s="266"/>
      <c r="C305" s="389"/>
      <c r="D305" s="390"/>
      <c r="E305" s="499" t="s">
        <v>850</v>
      </c>
      <c r="F305" s="499"/>
      <c r="G305" s="499"/>
      <c r="H305" s="499"/>
      <c r="I305" s="499"/>
      <c r="J305" s="315"/>
    </row>
    <row r="306" spans="1:10" s="179" customFormat="1" ht="4.5" customHeight="1">
      <c r="A306" s="214"/>
      <c r="B306" s="214"/>
      <c r="C306" s="173"/>
      <c r="D306" s="249"/>
      <c r="E306" s="231"/>
      <c r="F306" s="231"/>
      <c r="G306" s="250"/>
      <c r="H306" s="233"/>
      <c r="I306" s="178"/>
      <c r="J306" s="170"/>
    </row>
    <row r="307" spans="1:10" s="179" customFormat="1" ht="21.75" customHeight="1">
      <c r="A307" s="500" t="s">
        <v>678</v>
      </c>
      <c r="B307" s="500"/>
      <c r="C307" s="500"/>
      <c r="D307" s="174"/>
      <c r="E307" s="174"/>
      <c r="F307" s="174"/>
      <c r="G307" s="174"/>
      <c r="H307" s="174"/>
      <c r="I307" s="174"/>
      <c r="J307" s="170"/>
    </row>
    <row r="308" spans="1:10" s="179" customFormat="1" ht="6.75" customHeight="1" thickBot="1">
      <c r="A308" s="206"/>
      <c r="B308" s="206"/>
      <c r="C308" s="181"/>
      <c r="D308" s="215"/>
      <c r="E308" s="216"/>
      <c r="F308" s="216"/>
      <c r="G308" s="217"/>
      <c r="H308" s="218"/>
      <c r="I308" s="186"/>
      <c r="J308" s="170"/>
    </row>
    <row r="309" spans="1:10" s="391" customFormat="1" ht="24" customHeight="1" thickBot="1">
      <c r="A309" s="269"/>
      <c r="B309" s="450"/>
      <c r="C309" s="188"/>
      <c r="D309" s="189" t="s">
        <v>851</v>
      </c>
      <c r="E309" s="190"/>
      <c r="F309" s="190"/>
      <c r="G309" s="501" t="s">
        <v>788</v>
      </c>
      <c r="H309" s="501"/>
      <c r="I309" s="502"/>
      <c r="J309" s="170"/>
    </row>
    <row r="310" spans="1:10" s="369" customFormat="1" ht="15" customHeight="1">
      <c r="A310" s="524" t="s">
        <v>852</v>
      </c>
      <c r="B310" s="445"/>
      <c r="C310" s="394" t="s">
        <v>699</v>
      </c>
      <c r="D310" s="395" t="s">
        <v>845</v>
      </c>
      <c r="E310" s="506" t="s">
        <v>853</v>
      </c>
      <c r="F310" s="396">
        <f>D311</f>
        <v>18</v>
      </c>
      <c r="G310" s="539">
        <v>1.14</v>
      </c>
      <c r="H310" s="518">
        <v>7</v>
      </c>
      <c r="I310" s="397">
        <v>2.24</v>
      </c>
      <c r="J310" s="196"/>
    </row>
    <row r="311" spans="1:10" s="369" customFormat="1" ht="15" customHeight="1">
      <c r="A311" s="525"/>
      <c r="B311" s="446"/>
      <c r="C311" s="398" t="s">
        <v>587</v>
      </c>
      <c r="D311" s="399">
        <v>18</v>
      </c>
      <c r="E311" s="507"/>
      <c r="F311" s="321"/>
      <c r="G311" s="540"/>
      <c r="H311" s="519"/>
      <c r="I311" s="400"/>
      <c r="J311" s="170"/>
    </row>
    <row r="312" spans="1:10" s="369" customFormat="1" ht="17.25" customHeight="1">
      <c r="A312" s="525"/>
      <c r="B312" s="446"/>
      <c r="C312" s="398" t="s">
        <v>588</v>
      </c>
      <c r="D312" s="229" t="s">
        <v>854</v>
      </c>
      <c r="E312" s="507"/>
      <c r="F312" s="321"/>
      <c r="G312" s="540"/>
      <c r="H312" s="519"/>
      <c r="I312" s="400"/>
      <c r="J312" s="170"/>
    </row>
    <row r="313" spans="1:10" s="369" customFormat="1" ht="15" customHeight="1">
      <c r="A313" s="525"/>
      <c r="B313" s="446"/>
      <c r="C313" s="401" t="s">
        <v>684</v>
      </c>
      <c r="D313" s="258" t="s">
        <v>848</v>
      </c>
      <c r="E313" s="507"/>
      <c r="F313" s="321"/>
      <c r="G313" s="540"/>
      <c r="H313" s="519"/>
      <c r="I313" s="400"/>
      <c r="J313" s="170"/>
    </row>
    <row r="314" spans="1:10" s="369" customFormat="1" ht="15" customHeight="1" thickBot="1">
      <c r="A314" s="557"/>
      <c r="B314" s="453"/>
      <c r="C314" s="402" t="s">
        <v>590</v>
      </c>
      <c r="D314" s="203" t="s">
        <v>849</v>
      </c>
      <c r="E314" s="508"/>
      <c r="F314" s="325"/>
      <c r="G314" s="541"/>
      <c r="H314" s="520"/>
      <c r="I314" s="403"/>
      <c r="J314" s="170"/>
    </row>
    <row r="315" spans="1:10" s="369" customFormat="1" ht="21.75" customHeight="1">
      <c r="A315" s="404"/>
      <c r="B315" s="451"/>
      <c r="C315" s="173"/>
      <c r="D315" s="405"/>
      <c r="E315" s="231"/>
      <c r="F315" s="231"/>
      <c r="G315" s="232"/>
      <c r="H315" s="406"/>
      <c r="I315" s="330"/>
      <c r="J315" s="170"/>
    </row>
    <row r="316" spans="1:10" s="179" customFormat="1" ht="78" customHeight="1">
      <c r="A316" s="239"/>
      <c r="B316" s="239"/>
      <c r="C316" s="230"/>
      <c r="D316" s="407"/>
      <c r="E316" s="499" t="s">
        <v>855</v>
      </c>
      <c r="F316" s="499"/>
      <c r="G316" s="499"/>
      <c r="H316" s="499"/>
      <c r="I316" s="499"/>
      <c r="J316" s="315"/>
    </row>
    <row r="317" spans="1:10" s="179" customFormat="1" ht="4.5" customHeight="1">
      <c r="A317" s="214"/>
      <c r="B317" s="214"/>
      <c r="C317" s="173"/>
      <c r="D317" s="249"/>
      <c r="E317" s="231"/>
      <c r="F317" s="231"/>
      <c r="G317" s="250"/>
      <c r="H317" s="233"/>
      <c r="I317" s="178"/>
      <c r="J317" s="170"/>
    </row>
    <row r="318" spans="1:10" s="179" customFormat="1" ht="21.75" customHeight="1">
      <c r="A318" s="500" t="s">
        <v>678</v>
      </c>
      <c r="B318" s="500"/>
      <c r="C318" s="500"/>
      <c r="D318" s="174"/>
      <c r="E318" s="174"/>
      <c r="F318" s="174"/>
      <c r="G318" s="174"/>
      <c r="H318" s="174"/>
      <c r="I318" s="174"/>
      <c r="J318" s="170"/>
    </row>
    <row r="319" spans="1:10" s="179" customFormat="1" ht="6.75" customHeight="1" thickBot="1">
      <c r="A319" s="206"/>
      <c r="B319" s="206"/>
      <c r="C319" s="181"/>
      <c r="D319" s="215"/>
      <c r="E319" s="216"/>
      <c r="F319" s="216"/>
      <c r="G319" s="217"/>
      <c r="H319" s="218"/>
      <c r="I319" s="186"/>
      <c r="J319" s="170"/>
    </row>
    <row r="320" spans="1:10" s="364" customFormat="1" ht="23.25" customHeight="1" thickBot="1">
      <c r="A320" s="269"/>
      <c r="B320" s="450"/>
      <c r="C320" s="188"/>
      <c r="D320" s="189" t="s">
        <v>835</v>
      </c>
      <c r="E320" s="190"/>
      <c r="F320" s="190"/>
      <c r="G320" s="501" t="s">
        <v>788</v>
      </c>
      <c r="H320" s="501"/>
      <c r="I320" s="502"/>
      <c r="J320" s="170"/>
    </row>
    <row r="321" spans="1:10" s="369" customFormat="1" ht="16.5" customHeight="1">
      <c r="A321" s="503" t="s">
        <v>856</v>
      </c>
      <c r="B321" s="210"/>
      <c r="C321" s="271" t="s">
        <v>699</v>
      </c>
      <c r="D321" s="408" t="s">
        <v>857</v>
      </c>
      <c r="E321" s="530" t="s">
        <v>858</v>
      </c>
      <c r="F321" s="194">
        <f>D322</f>
        <v>36</v>
      </c>
      <c r="G321" s="539">
        <v>0.74</v>
      </c>
      <c r="H321" s="542">
        <v>5</v>
      </c>
      <c r="I321" s="254">
        <v>1.07</v>
      </c>
      <c r="J321" s="196"/>
    </row>
    <row r="322" spans="1:10" s="369" customFormat="1" ht="16.5" customHeight="1">
      <c r="A322" s="504"/>
      <c r="B322" s="214"/>
      <c r="C322" s="257" t="s">
        <v>587</v>
      </c>
      <c r="D322" s="255">
        <v>36</v>
      </c>
      <c r="E322" s="558"/>
      <c r="F322" s="222"/>
      <c r="G322" s="540"/>
      <c r="H322" s="543"/>
      <c r="I322" s="256"/>
      <c r="J322" s="170"/>
    </row>
    <row r="323" spans="1:10" ht="33.75" customHeight="1">
      <c r="A323" s="504"/>
      <c r="B323" s="214"/>
      <c r="C323" s="197" t="s">
        <v>588</v>
      </c>
      <c r="D323" s="229" t="s">
        <v>859</v>
      </c>
      <c r="E323" s="558"/>
      <c r="F323" s="409"/>
      <c r="G323" s="540"/>
      <c r="H323" s="543"/>
      <c r="I323" s="256"/>
      <c r="J323" s="170"/>
    </row>
    <row r="324" spans="1:10" ht="16.5" customHeight="1">
      <c r="A324" s="504"/>
      <c r="B324" s="214"/>
      <c r="C324" s="393" t="s">
        <v>684</v>
      </c>
      <c r="D324" s="258" t="s">
        <v>860</v>
      </c>
      <c r="E324" s="558"/>
      <c r="F324" s="409"/>
      <c r="G324" s="540"/>
      <c r="H324" s="543"/>
      <c r="I324" s="256"/>
      <c r="J324" s="170"/>
    </row>
    <row r="325" spans="1:10" ht="16.5" customHeight="1" thickBot="1">
      <c r="A325" s="505"/>
      <c r="B325" s="206"/>
      <c r="C325" s="259" t="s">
        <v>590</v>
      </c>
      <c r="D325" s="224" t="s">
        <v>861</v>
      </c>
      <c r="E325" s="559"/>
      <c r="F325" s="246"/>
      <c r="G325" s="541"/>
      <c r="H325" s="544"/>
      <c r="I325" s="260"/>
      <c r="J325" s="170"/>
    </row>
    <row r="326" spans="1:10" s="179" customFormat="1" ht="6.75" customHeight="1">
      <c r="A326" s="214"/>
      <c r="B326" s="214"/>
      <c r="C326" s="173"/>
      <c r="D326" s="174"/>
      <c r="E326" s="231"/>
      <c r="F326" s="231"/>
      <c r="G326" s="275"/>
      <c r="H326" s="233"/>
      <c r="I326" s="178"/>
      <c r="J326" s="170"/>
    </row>
    <row r="327" spans="1:10" s="179" customFormat="1" ht="78" customHeight="1">
      <c r="A327" s="239"/>
      <c r="B327" s="239"/>
      <c r="C327" s="230"/>
      <c r="D327" s="407"/>
      <c r="E327" s="499" t="s">
        <v>862</v>
      </c>
      <c r="F327" s="499"/>
      <c r="G327" s="499"/>
      <c r="H327" s="499"/>
      <c r="I327" s="499"/>
      <c r="J327" s="315"/>
    </row>
    <row r="328" spans="1:10" s="179" customFormat="1" ht="6.75" customHeight="1">
      <c r="A328" s="214"/>
      <c r="B328" s="214"/>
      <c r="C328" s="173"/>
      <c r="D328" s="249"/>
      <c r="E328" s="231"/>
      <c r="F328" s="231"/>
      <c r="G328" s="250"/>
      <c r="H328" s="233"/>
      <c r="I328" s="178"/>
      <c r="J328" s="170"/>
    </row>
    <row r="329" spans="1:10" s="179" customFormat="1" ht="21.75" customHeight="1">
      <c r="A329" s="500" t="s">
        <v>678</v>
      </c>
      <c r="B329" s="500"/>
      <c r="C329" s="500"/>
      <c r="D329" s="174"/>
      <c r="E329" s="174"/>
      <c r="F329" s="174"/>
      <c r="G329" s="174"/>
      <c r="H329" s="174"/>
      <c r="I329" s="174"/>
      <c r="J329" s="170"/>
    </row>
    <row r="330" spans="1:10" s="179" customFormat="1" ht="6.75" customHeight="1" thickBot="1">
      <c r="A330" s="206"/>
      <c r="B330" s="206"/>
      <c r="C330" s="181"/>
      <c r="D330" s="215"/>
      <c r="E330" s="216"/>
      <c r="F330" s="216"/>
      <c r="G330" s="217"/>
      <c r="H330" s="218"/>
      <c r="I330" s="186"/>
      <c r="J330" s="170"/>
    </row>
    <row r="331" spans="1:10" s="364" customFormat="1" ht="23.25" customHeight="1" thickBot="1">
      <c r="A331" s="269"/>
      <c r="B331" s="450"/>
      <c r="C331" s="188"/>
      <c r="D331" s="189" t="s">
        <v>863</v>
      </c>
      <c r="E331" s="190"/>
      <c r="F331" s="190"/>
      <c r="G331" s="501" t="s">
        <v>864</v>
      </c>
      <c r="H331" s="501"/>
      <c r="I331" s="502"/>
      <c r="J331" s="170"/>
    </row>
    <row r="332" spans="1:10" s="369" customFormat="1" ht="16.5" customHeight="1">
      <c r="A332" s="503" t="s">
        <v>865</v>
      </c>
      <c r="B332" s="210"/>
      <c r="C332" s="271" t="s">
        <v>866</v>
      </c>
      <c r="D332" s="408" t="s">
        <v>867</v>
      </c>
      <c r="E332" s="319" t="s">
        <v>868</v>
      </c>
      <c r="F332" s="194">
        <f>D333</f>
        <v>12</v>
      </c>
      <c r="G332" s="539">
        <v>1.36</v>
      </c>
      <c r="H332" s="542">
        <v>8</v>
      </c>
      <c r="I332" s="254">
        <v>5.06</v>
      </c>
      <c r="J332" s="196"/>
    </row>
    <row r="333" spans="1:10" s="369" customFormat="1" ht="16.5" customHeight="1">
      <c r="A333" s="504"/>
      <c r="B333" s="214"/>
      <c r="C333" s="257" t="s">
        <v>587</v>
      </c>
      <c r="D333" s="410">
        <v>12</v>
      </c>
      <c r="E333" s="411"/>
      <c r="F333" s="222"/>
      <c r="G333" s="540"/>
      <c r="H333" s="543"/>
      <c r="I333" s="256"/>
      <c r="J333" s="170"/>
    </row>
    <row r="334" spans="1:10" ht="16.5" customHeight="1">
      <c r="A334" s="504"/>
      <c r="B334" s="214"/>
      <c r="C334" s="197" t="s">
        <v>588</v>
      </c>
      <c r="D334" s="201" t="s">
        <v>869</v>
      </c>
      <c r="E334" s="411"/>
      <c r="F334" s="409"/>
      <c r="G334" s="540"/>
      <c r="H334" s="543"/>
      <c r="I334" s="256"/>
      <c r="J334" s="170"/>
    </row>
    <row r="335" spans="1:10" ht="16.5" customHeight="1">
      <c r="A335" s="504"/>
      <c r="B335" s="214"/>
      <c r="C335" s="356" t="s">
        <v>717</v>
      </c>
      <c r="D335" s="412" t="s">
        <v>870</v>
      </c>
      <c r="E335" s="411"/>
      <c r="F335" s="409"/>
      <c r="G335" s="540"/>
      <c r="H335" s="543"/>
      <c r="I335" s="256"/>
      <c r="J335" s="170"/>
    </row>
    <row r="336" spans="1:10" ht="16.5" customHeight="1" thickBot="1">
      <c r="A336" s="505"/>
      <c r="B336" s="206"/>
      <c r="C336" s="259" t="s">
        <v>590</v>
      </c>
      <c r="D336" s="207" t="s">
        <v>871</v>
      </c>
      <c r="E336" s="325" t="s">
        <v>872</v>
      </c>
      <c r="F336" s="246"/>
      <c r="G336" s="541"/>
      <c r="H336" s="544"/>
      <c r="I336" s="260"/>
      <c r="J336" s="170"/>
    </row>
    <row r="337" spans="1:10" s="369" customFormat="1" ht="46.5" customHeight="1">
      <c r="A337" s="404"/>
      <c r="B337" s="451"/>
      <c r="C337" s="173"/>
      <c r="D337" s="405"/>
      <c r="E337" s="231"/>
      <c r="F337" s="231"/>
      <c r="G337" s="232"/>
      <c r="H337" s="406"/>
      <c r="I337" s="330"/>
      <c r="J337" s="170"/>
    </row>
    <row r="338" spans="1:10" s="179" customFormat="1" ht="6.75" customHeight="1" thickBot="1">
      <c r="A338" s="214"/>
      <c r="B338" s="214"/>
      <c r="C338" s="173"/>
      <c r="D338" s="249"/>
      <c r="E338" s="231"/>
      <c r="F338" s="231"/>
      <c r="G338" s="250"/>
      <c r="H338" s="233"/>
      <c r="I338" s="178"/>
      <c r="J338" s="170"/>
    </row>
    <row r="339" spans="1:10" s="414" customFormat="1" ht="31.5" customHeight="1" thickTop="1">
      <c r="A339" s="566" t="s">
        <v>873</v>
      </c>
      <c r="B339" s="567"/>
      <c r="C339" s="567"/>
      <c r="D339" s="567"/>
      <c r="E339" s="567"/>
      <c r="F339" s="567"/>
      <c r="G339" s="567"/>
      <c r="H339" s="567"/>
      <c r="I339" s="568"/>
      <c r="J339" s="413"/>
    </row>
    <row r="340" spans="1:10" s="414" customFormat="1" ht="9.75" customHeight="1">
      <c r="A340" s="415"/>
      <c r="B340" s="454"/>
      <c r="C340" s="416"/>
      <c r="D340" s="417"/>
      <c r="E340" s="418"/>
      <c r="F340" s="418"/>
      <c r="G340" s="419"/>
      <c r="H340" s="420"/>
      <c r="I340" s="421"/>
      <c r="J340" s="413"/>
    </row>
    <row r="341" spans="1:10" s="426" customFormat="1" ht="24.75" customHeight="1">
      <c r="A341" s="569" t="s">
        <v>874</v>
      </c>
      <c r="B341" s="570"/>
      <c r="C341" s="571"/>
      <c r="D341" s="571"/>
      <c r="E341" s="571"/>
      <c r="F341" s="571"/>
      <c r="G341" s="571"/>
      <c r="H341" s="571"/>
      <c r="I341" s="572"/>
      <c r="J341" s="425"/>
    </row>
    <row r="342" spans="1:10" s="426" customFormat="1" ht="6.75" customHeight="1">
      <c r="A342" s="422"/>
      <c r="B342" s="455"/>
      <c r="C342" s="423"/>
      <c r="D342" s="423"/>
      <c r="E342" s="423"/>
      <c r="F342" s="423"/>
      <c r="G342" s="423"/>
      <c r="H342" s="423"/>
      <c r="I342" s="424"/>
      <c r="J342" s="425"/>
    </row>
    <row r="343" spans="1:10" s="414" customFormat="1" ht="15" customHeight="1">
      <c r="A343" s="573" t="s">
        <v>875</v>
      </c>
      <c r="B343" s="574"/>
      <c r="C343" s="575"/>
      <c r="D343" s="575"/>
      <c r="E343" s="575"/>
      <c r="F343" s="575"/>
      <c r="G343" s="575"/>
      <c r="H343" s="575"/>
      <c r="I343" s="576"/>
      <c r="J343" s="413"/>
    </row>
    <row r="344" spans="1:10" s="414" customFormat="1" ht="15" customHeight="1">
      <c r="A344" s="560" t="s">
        <v>876</v>
      </c>
      <c r="B344" s="561"/>
      <c r="C344" s="562"/>
      <c r="D344" s="562"/>
      <c r="E344" s="562"/>
      <c r="F344" s="562"/>
      <c r="G344" s="562"/>
      <c r="H344" s="562"/>
      <c r="I344" s="563"/>
      <c r="J344" s="413"/>
    </row>
    <row r="345" spans="1:10" s="414" customFormat="1" ht="15" customHeight="1">
      <c r="A345" s="560" t="s">
        <v>877</v>
      </c>
      <c r="B345" s="561"/>
      <c r="C345" s="562"/>
      <c r="D345" s="562"/>
      <c r="E345" s="562"/>
      <c r="F345" s="562"/>
      <c r="G345" s="562"/>
      <c r="H345" s="562"/>
      <c r="I345" s="563"/>
      <c r="J345" s="413"/>
    </row>
    <row r="346" spans="1:10" s="169" customFormat="1" ht="15" customHeight="1">
      <c r="A346" s="560"/>
      <c r="B346" s="561"/>
      <c r="C346" s="562"/>
      <c r="D346" s="562"/>
      <c r="E346" s="562"/>
      <c r="F346" s="562"/>
      <c r="G346" s="562"/>
      <c r="H346" s="562"/>
      <c r="I346" s="563"/>
      <c r="J346" s="429"/>
    </row>
    <row r="347" spans="1:10" s="414" customFormat="1" ht="15" customHeight="1">
      <c r="A347" s="560" t="s">
        <v>878</v>
      </c>
      <c r="B347" s="561"/>
      <c r="C347" s="562"/>
      <c r="D347" s="562"/>
      <c r="E347" s="562"/>
      <c r="F347" s="562"/>
      <c r="G347" s="562"/>
      <c r="H347" s="562"/>
      <c r="I347" s="563"/>
      <c r="J347" s="413"/>
    </row>
    <row r="348" spans="1:10" s="414" customFormat="1" ht="15" customHeight="1">
      <c r="A348" s="560" t="s">
        <v>879</v>
      </c>
      <c r="B348" s="561"/>
      <c r="C348" s="562"/>
      <c r="D348" s="562"/>
      <c r="E348" s="562"/>
      <c r="F348" s="562"/>
      <c r="G348" s="562"/>
      <c r="H348" s="562"/>
      <c r="I348" s="563"/>
      <c r="J348" s="413"/>
    </row>
    <row r="349" spans="1:10" s="414" customFormat="1" ht="15" customHeight="1">
      <c r="A349" s="560" t="s">
        <v>880</v>
      </c>
      <c r="B349" s="561"/>
      <c r="C349" s="562"/>
      <c r="D349" s="562"/>
      <c r="E349" s="562"/>
      <c r="F349" s="562"/>
      <c r="G349" s="562"/>
      <c r="H349" s="562"/>
      <c r="I349" s="563"/>
      <c r="J349" s="413"/>
    </row>
    <row r="350" spans="1:10" s="437" customFormat="1" ht="4.5" customHeight="1">
      <c r="A350" s="430"/>
      <c r="B350" s="457"/>
      <c r="C350" s="431"/>
      <c r="D350" s="432"/>
      <c r="E350" s="418"/>
      <c r="F350" s="418"/>
      <c r="G350" s="433"/>
      <c r="H350" s="434"/>
      <c r="I350" s="435"/>
      <c r="J350" s="436"/>
    </row>
    <row r="351" spans="1:10" s="169" customFormat="1" ht="21" customHeight="1">
      <c r="A351" s="427"/>
      <c r="B351" s="456"/>
      <c r="C351" s="428"/>
      <c r="D351" s="428"/>
      <c r="E351" s="428"/>
      <c r="F351" s="428"/>
      <c r="G351" s="428"/>
      <c r="H351" s="428"/>
      <c r="I351" s="438"/>
      <c r="J351" s="429"/>
    </row>
    <row r="352" spans="1:10" s="169" customFormat="1" ht="15.75" customHeight="1">
      <c r="A352" s="427"/>
      <c r="B352" s="456"/>
      <c r="C352" s="564" t="s">
        <v>881</v>
      </c>
      <c r="D352" s="565"/>
      <c r="E352" s="565"/>
      <c r="F352" s="565"/>
      <c r="G352" s="565"/>
      <c r="H352" s="565"/>
      <c r="I352" s="438"/>
      <c r="J352" s="429"/>
    </row>
    <row r="353" spans="1:10" s="169" customFormat="1" ht="15.75" customHeight="1">
      <c r="A353" s="427"/>
      <c r="B353" s="456"/>
      <c r="C353" s="564" t="s">
        <v>882</v>
      </c>
      <c r="D353" s="565"/>
      <c r="E353" s="565"/>
      <c r="F353" s="565"/>
      <c r="G353" s="565"/>
      <c r="H353" s="565"/>
      <c r="I353" s="438"/>
      <c r="J353" s="429"/>
    </row>
    <row r="354" spans="1:10" s="169" customFormat="1" ht="6" customHeight="1" thickBot="1">
      <c r="A354" s="439"/>
      <c r="B354" s="440"/>
      <c r="C354" s="440"/>
      <c r="D354" s="440"/>
      <c r="E354" s="440"/>
      <c r="F354" s="440"/>
      <c r="G354" s="440"/>
      <c r="H354" s="440"/>
      <c r="I354" s="441"/>
      <c r="J354" s="429"/>
    </row>
    <row r="355" spans="1:10" s="179" customFormat="1" ht="5.25" customHeight="1" thickBot="1" thickTop="1">
      <c r="A355" s="180"/>
      <c r="B355" s="180"/>
      <c r="C355" s="181"/>
      <c r="D355" s="215"/>
      <c r="E355" s="216"/>
      <c r="F355" s="216"/>
      <c r="G355" s="217"/>
      <c r="H355" s="218"/>
      <c r="I355" s="186"/>
      <c r="J355" s="315"/>
    </row>
    <row r="356" ht="43.5" customHeight="1"/>
  </sheetData>
  <sheetProtection/>
  <mergeCells count="254">
    <mergeCell ref="A347:I347"/>
    <mergeCell ref="A348:I348"/>
    <mergeCell ref="A349:I349"/>
    <mergeCell ref="C352:H352"/>
    <mergeCell ref="C353:H353"/>
    <mergeCell ref="A339:I339"/>
    <mergeCell ref="A341:I341"/>
    <mergeCell ref="A343:I343"/>
    <mergeCell ref="A344:I344"/>
    <mergeCell ref="A345:I345"/>
    <mergeCell ref="A346:I346"/>
    <mergeCell ref="E327:I327"/>
    <mergeCell ref="A329:C329"/>
    <mergeCell ref="G331:I331"/>
    <mergeCell ref="A332:A336"/>
    <mergeCell ref="G332:G336"/>
    <mergeCell ref="H332:H336"/>
    <mergeCell ref="E316:I316"/>
    <mergeCell ref="A318:C318"/>
    <mergeCell ref="G320:I320"/>
    <mergeCell ref="A321:A325"/>
    <mergeCell ref="E321:E325"/>
    <mergeCell ref="G321:G325"/>
    <mergeCell ref="H321:H325"/>
    <mergeCell ref="E305:I305"/>
    <mergeCell ref="A307:C307"/>
    <mergeCell ref="G309:I309"/>
    <mergeCell ref="A310:A314"/>
    <mergeCell ref="E310:E314"/>
    <mergeCell ref="G310:G314"/>
    <mergeCell ref="H310:H314"/>
    <mergeCell ref="E294:I294"/>
    <mergeCell ref="A296:C296"/>
    <mergeCell ref="G298:I298"/>
    <mergeCell ref="A299:A303"/>
    <mergeCell ref="E299:E303"/>
    <mergeCell ref="G299:G303"/>
    <mergeCell ref="H299:H303"/>
    <mergeCell ref="E283:I283"/>
    <mergeCell ref="A285:C285"/>
    <mergeCell ref="G287:I287"/>
    <mergeCell ref="A288:A292"/>
    <mergeCell ref="E288:E292"/>
    <mergeCell ref="G288:G292"/>
    <mergeCell ref="H288:H292"/>
    <mergeCell ref="C277:E277"/>
    <mergeCell ref="G277:I277"/>
    <mergeCell ref="A278:A281"/>
    <mergeCell ref="G278:G281"/>
    <mergeCell ref="H278:H281"/>
    <mergeCell ref="I279:I280"/>
    <mergeCell ref="E267:I267"/>
    <mergeCell ref="G269:I269"/>
    <mergeCell ref="A270:A273"/>
    <mergeCell ref="G270:G273"/>
    <mergeCell ref="H270:H273"/>
    <mergeCell ref="E275:I275"/>
    <mergeCell ref="A256:A259"/>
    <mergeCell ref="G256:G259"/>
    <mergeCell ref="H256:H259"/>
    <mergeCell ref="C261:E261"/>
    <mergeCell ref="G261:I261"/>
    <mergeCell ref="A262:A265"/>
    <mergeCell ref="G262:G265"/>
    <mergeCell ref="H262:H265"/>
    <mergeCell ref="C249:E249"/>
    <mergeCell ref="G249:I249"/>
    <mergeCell ref="A250:A253"/>
    <mergeCell ref="G250:G253"/>
    <mergeCell ref="H250:H253"/>
    <mergeCell ref="C255:E255"/>
    <mergeCell ref="G255:I255"/>
    <mergeCell ref="E238:I238"/>
    <mergeCell ref="G240:I240"/>
    <mergeCell ref="A241:A245"/>
    <mergeCell ref="G241:G245"/>
    <mergeCell ref="H241:H245"/>
    <mergeCell ref="E247:I247"/>
    <mergeCell ref="A230:C230"/>
    <mergeCell ref="G232:I232"/>
    <mergeCell ref="A233:A236"/>
    <mergeCell ref="E233:E236"/>
    <mergeCell ref="G233:G236"/>
    <mergeCell ref="H233:H236"/>
    <mergeCell ref="G222:I222"/>
    <mergeCell ref="A223:A226"/>
    <mergeCell ref="G223:G226"/>
    <mergeCell ref="H223:H226"/>
    <mergeCell ref="I225:I226"/>
    <mergeCell ref="E228:I228"/>
    <mergeCell ref="E212:I212"/>
    <mergeCell ref="A214:C214"/>
    <mergeCell ref="G216:I216"/>
    <mergeCell ref="A217:A220"/>
    <mergeCell ref="G217:G220"/>
    <mergeCell ref="H217:H220"/>
    <mergeCell ref="I219:I220"/>
    <mergeCell ref="E202:I202"/>
    <mergeCell ref="A204:C204"/>
    <mergeCell ref="G206:I206"/>
    <mergeCell ref="A207:A210"/>
    <mergeCell ref="G207:G210"/>
    <mergeCell ref="H207:H210"/>
    <mergeCell ref="I209:I210"/>
    <mergeCell ref="E192:I192"/>
    <mergeCell ref="A194:C194"/>
    <mergeCell ref="G196:I196"/>
    <mergeCell ref="A197:A200"/>
    <mergeCell ref="G197:G200"/>
    <mergeCell ref="H197:H200"/>
    <mergeCell ref="I199:I200"/>
    <mergeCell ref="A179:A183"/>
    <mergeCell ref="E179:E183"/>
    <mergeCell ref="G179:G183"/>
    <mergeCell ref="H179:H183"/>
    <mergeCell ref="G185:I185"/>
    <mergeCell ref="A186:A190"/>
    <mergeCell ref="E186:E190"/>
    <mergeCell ref="G186:G190"/>
    <mergeCell ref="H186:H190"/>
    <mergeCell ref="G171:I171"/>
    <mergeCell ref="A172:A176"/>
    <mergeCell ref="E172:E176"/>
    <mergeCell ref="G172:G176"/>
    <mergeCell ref="H172:H176"/>
    <mergeCell ref="G178:I178"/>
    <mergeCell ref="E160:I160"/>
    <mergeCell ref="A162:C162"/>
    <mergeCell ref="G164:I164"/>
    <mergeCell ref="A165:A169"/>
    <mergeCell ref="E165:E169"/>
    <mergeCell ref="G165:G169"/>
    <mergeCell ref="H165:H169"/>
    <mergeCell ref="E152:I152"/>
    <mergeCell ref="G154:I154"/>
    <mergeCell ref="A155:A158"/>
    <mergeCell ref="E155:E158"/>
    <mergeCell ref="G155:G158"/>
    <mergeCell ref="H155:H158"/>
    <mergeCell ref="E144:I144"/>
    <mergeCell ref="G146:I146"/>
    <mergeCell ref="A147:A150"/>
    <mergeCell ref="E147:E150"/>
    <mergeCell ref="G147:G150"/>
    <mergeCell ref="H147:H150"/>
    <mergeCell ref="E134:I134"/>
    <mergeCell ref="A136:C136"/>
    <mergeCell ref="G138:I138"/>
    <mergeCell ref="A139:A142"/>
    <mergeCell ref="E139:E142"/>
    <mergeCell ref="G139:G142"/>
    <mergeCell ref="H139:H142"/>
    <mergeCell ref="A125:C125"/>
    <mergeCell ref="G127:I127"/>
    <mergeCell ref="A128:A132"/>
    <mergeCell ref="E128:E132"/>
    <mergeCell ref="G128:G132"/>
    <mergeCell ref="H128:H132"/>
    <mergeCell ref="G117:I117"/>
    <mergeCell ref="A118:A121"/>
    <mergeCell ref="E118:E121"/>
    <mergeCell ref="G118:G121"/>
    <mergeCell ref="H118:H121"/>
    <mergeCell ref="E123:I123"/>
    <mergeCell ref="E107:I107"/>
    <mergeCell ref="A109:C109"/>
    <mergeCell ref="G111:I111"/>
    <mergeCell ref="A112:A115"/>
    <mergeCell ref="E112:E115"/>
    <mergeCell ref="G112:G115"/>
    <mergeCell ref="H112:H115"/>
    <mergeCell ref="A96:A99"/>
    <mergeCell ref="E96:E99"/>
    <mergeCell ref="G96:G99"/>
    <mergeCell ref="H96:H99"/>
    <mergeCell ref="G101:I101"/>
    <mergeCell ref="A102:A105"/>
    <mergeCell ref="E102:E105"/>
    <mergeCell ref="G102:G105"/>
    <mergeCell ref="H102:H105"/>
    <mergeCell ref="G89:I89"/>
    <mergeCell ref="A90:A93"/>
    <mergeCell ref="E90:E93"/>
    <mergeCell ref="G90:G93"/>
    <mergeCell ref="H90:H93"/>
    <mergeCell ref="G95:I95"/>
    <mergeCell ref="A80:A83"/>
    <mergeCell ref="E80:E83"/>
    <mergeCell ref="G80:G83"/>
    <mergeCell ref="H80:H83"/>
    <mergeCell ref="E85:I85"/>
    <mergeCell ref="A87:C87"/>
    <mergeCell ref="G73:I73"/>
    <mergeCell ref="A74:A77"/>
    <mergeCell ref="E74:E77"/>
    <mergeCell ref="G74:G77"/>
    <mergeCell ref="H74:H77"/>
    <mergeCell ref="G79:I79"/>
    <mergeCell ref="A65:C65"/>
    <mergeCell ref="G67:I67"/>
    <mergeCell ref="A68:A71"/>
    <mergeCell ref="E68:E71"/>
    <mergeCell ref="G68:G71"/>
    <mergeCell ref="H68:H71"/>
    <mergeCell ref="G57:I57"/>
    <mergeCell ref="A58:A61"/>
    <mergeCell ref="E58:E61"/>
    <mergeCell ref="G58:G61"/>
    <mergeCell ref="H58:H61"/>
    <mergeCell ref="E63:I63"/>
    <mergeCell ref="A46:A49"/>
    <mergeCell ref="E46:E49"/>
    <mergeCell ref="G46:G49"/>
    <mergeCell ref="H46:H49"/>
    <mergeCell ref="G51:I51"/>
    <mergeCell ref="A52:A55"/>
    <mergeCell ref="E52:E55"/>
    <mergeCell ref="G52:G55"/>
    <mergeCell ref="H52:H55"/>
    <mergeCell ref="G39:I39"/>
    <mergeCell ref="A40:A43"/>
    <mergeCell ref="E40:E43"/>
    <mergeCell ref="G40:G43"/>
    <mergeCell ref="H40:H43"/>
    <mergeCell ref="G45:I45"/>
    <mergeCell ref="E29:I29"/>
    <mergeCell ref="A31:C31"/>
    <mergeCell ref="G33:I33"/>
    <mergeCell ref="A34:A37"/>
    <mergeCell ref="E34:E37"/>
    <mergeCell ref="G34:G37"/>
    <mergeCell ref="H34:H37"/>
    <mergeCell ref="A18:A21"/>
    <mergeCell ref="E18:E21"/>
    <mergeCell ref="G18:G21"/>
    <mergeCell ref="H18:H21"/>
    <mergeCell ref="G23:I23"/>
    <mergeCell ref="A24:A27"/>
    <mergeCell ref="E24:E27"/>
    <mergeCell ref="G24:G27"/>
    <mergeCell ref="H24:H27"/>
    <mergeCell ref="G11:I11"/>
    <mergeCell ref="A12:A15"/>
    <mergeCell ref="E12:E15"/>
    <mergeCell ref="G12:G15"/>
    <mergeCell ref="H12:H15"/>
    <mergeCell ref="G17:I17"/>
    <mergeCell ref="E1:I1"/>
    <mergeCell ref="A3:C3"/>
    <mergeCell ref="G5:I5"/>
    <mergeCell ref="A6:A9"/>
    <mergeCell ref="E6:E9"/>
    <mergeCell ref="G6:G9"/>
    <mergeCell ref="H6:H9"/>
  </mergeCells>
  <conditionalFormatting sqref="E6 E12 E18 E24 E34:E37 E68:E71 E128:E130 E147:E150 E155:E158 E165:E169 E172:E176 E179:E183 E197 E207 E233:E236 E241 E278 E321 E40:E43 E46:E49 E74:E77 E80:E83 E132 E58:E61 E52:E55 E288:E292 E217 E270 E186:E190 E139:E142">
    <cfRule type="cellIs" priority="137" dxfId="6" operator="equal" stopIfTrue="1">
      <formula>""</formula>
    </cfRule>
  </conditionalFormatting>
  <conditionalFormatting sqref="A46:B49 A80:B83 A58:B61 A52:B55">
    <cfRule type="cellIs" priority="136" dxfId="27" operator="equal" stopIfTrue="1">
      <formula>""</formula>
    </cfRule>
  </conditionalFormatting>
  <conditionalFormatting sqref="E281">
    <cfRule type="cellIs" priority="135" dxfId="13" operator="equal" stopIfTrue="1">
      <formula>""</formula>
    </cfRule>
  </conditionalFormatting>
  <conditionalFormatting sqref="E273">
    <cfRule type="cellIs" priority="134" dxfId="13" operator="equal" stopIfTrue="1">
      <formula>""</formula>
    </cfRule>
  </conditionalFormatting>
  <conditionalFormatting sqref="E245">
    <cfRule type="cellIs" priority="133" dxfId="13" operator="equal" stopIfTrue="1">
      <formula>""</formula>
    </cfRule>
  </conditionalFormatting>
  <conditionalFormatting sqref="E220">
    <cfRule type="cellIs" priority="132" dxfId="13" operator="equal" stopIfTrue="1">
      <formula>""</formula>
    </cfRule>
  </conditionalFormatting>
  <conditionalFormatting sqref="E210">
    <cfRule type="cellIs" priority="131" dxfId="13" operator="equal" stopIfTrue="1">
      <formula>""</formula>
    </cfRule>
  </conditionalFormatting>
  <conditionalFormatting sqref="E200">
    <cfRule type="cellIs" priority="130" dxfId="13" operator="equal" stopIfTrue="1">
      <formula>""</formula>
    </cfRule>
  </conditionalFormatting>
  <conditionalFormatting sqref="E112:E115">
    <cfRule type="cellIs" priority="129" dxfId="6" operator="equal" stopIfTrue="1">
      <formula>""</formula>
    </cfRule>
  </conditionalFormatting>
  <conditionalFormatting sqref="E226">
    <cfRule type="cellIs" priority="128" dxfId="13" operator="equal" stopIfTrue="1">
      <formula>""</formula>
    </cfRule>
  </conditionalFormatting>
  <conditionalFormatting sqref="A223:B226">
    <cfRule type="cellIs" priority="127" dxfId="126" operator="equal" stopIfTrue="1">
      <formula>""</formula>
    </cfRule>
  </conditionalFormatting>
  <conditionalFormatting sqref="E118:E121">
    <cfRule type="cellIs" priority="126" dxfId="6" operator="equal" stopIfTrue="1">
      <formula>""</formula>
    </cfRule>
  </conditionalFormatting>
  <conditionalFormatting sqref="G6:H9 G12:H15 G18:H21 G186:H190 G139:H142">
    <cfRule type="cellIs" priority="125" dxfId="0" operator="equal" stopIfTrue="1">
      <formula>""</formula>
    </cfRule>
  </conditionalFormatting>
  <conditionalFormatting sqref="H24:H27">
    <cfRule type="cellIs" priority="124" dxfId="0" operator="equal" stopIfTrue="1">
      <formula>""</formula>
    </cfRule>
  </conditionalFormatting>
  <conditionalFormatting sqref="H34:H37 H40:H43 H46:H49 H58:H61 H52:H55">
    <cfRule type="cellIs" priority="123" dxfId="0" operator="equal" stopIfTrue="1">
      <formula>""</formula>
    </cfRule>
  </conditionalFormatting>
  <conditionalFormatting sqref="H68:H71 H74:H77 H80:H83">
    <cfRule type="cellIs" priority="122" dxfId="0" operator="equal" stopIfTrue="1">
      <formula>""</formula>
    </cfRule>
  </conditionalFormatting>
  <conditionalFormatting sqref="G128:H130 G132:H132 G112:H115 G118:H121">
    <cfRule type="cellIs" priority="121" dxfId="0" operator="equal" stopIfTrue="1">
      <formula>""</formula>
    </cfRule>
  </conditionalFormatting>
  <conditionalFormatting sqref="H147:H150 G155:H158">
    <cfRule type="cellIs" priority="120" dxfId="0" operator="equal" stopIfTrue="1">
      <formula>""</formula>
    </cfRule>
  </conditionalFormatting>
  <conditionalFormatting sqref="G165:H169 G172:H176 G179:H183">
    <cfRule type="cellIs" priority="119" dxfId="0" operator="equal" stopIfTrue="1">
      <formula>""</formula>
    </cfRule>
  </conditionalFormatting>
  <conditionalFormatting sqref="G197:H200 G207:H210">
    <cfRule type="cellIs" priority="118" dxfId="0" operator="equal" stopIfTrue="1">
      <formula>""</formula>
    </cfRule>
  </conditionalFormatting>
  <conditionalFormatting sqref="G217:H220 G223:H226 G233:H236 G241:H245 G250:H253 G256:H259 G270:H273 G278:H281">
    <cfRule type="cellIs" priority="117" dxfId="0" operator="equal" stopIfTrue="1">
      <formula>""</formula>
    </cfRule>
  </conditionalFormatting>
  <conditionalFormatting sqref="G288:H292">
    <cfRule type="cellIs" priority="116" dxfId="0" operator="equal" stopIfTrue="1">
      <formula>""</formula>
    </cfRule>
  </conditionalFormatting>
  <conditionalFormatting sqref="G321:H325">
    <cfRule type="cellIs" priority="115" dxfId="0" operator="equal" stopIfTrue="1">
      <formula>""</formula>
    </cfRule>
  </conditionalFormatting>
  <conditionalFormatting sqref="D240:D244">
    <cfRule type="cellIs" priority="114" dxfId="0" operator="equal" stopIfTrue="1">
      <formula>""</formula>
    </cfRule>
  </conditionalFormatting>
  <conditionalFormatting sqref="D158">
    <cfRule type="cellIs" priority="112" dxfId="0" operator="equal" stopIfTrue="1">
      <formula>""</formula>
    </cfRule>
  </conditionalFormatting>
  <conditionalFormatting sqref="D58:D61 D52:D54">
    <cfRule type="cellIs" priority="113" dxfId="0" operator="equal" stopIfTrue="1">
      <formula>""</formula>
    </cfRule>
  </conditionalFormatting>
  <conditionalFormatting sqref="D210">
    <cfRule type="cellIs" priority="108" dxfId="0" operator="equal" stopIfTrue="1">
      <formula>""</formula>
    </cfRule>
  </conditionalFormatting>
  <conditionalFormatting sqref="D226">
    <cfRule type="cellIs" priority="110" dxfId="0" operator="equal" stopIfTrue="1">
      <formula>""</formula>
    </cfRule>
  </conditionalFormatting>
  <conditionalFormatting sqref="D200">
    <cfRule type="cellIs" priority="107" dxfId="0" operator="equal" stopIfTrue="1">
      <formula>""</formula>
    </cfRule>
  </conditionalFormatting>
  <conditionalFormatting sqref="D236">
    <cfRule type="cellIs" priority="111" dxfId="0" operator="equal" stopIfTrue="1">
      <formula>""</formula>
    </cfRule>
  </conditionalFormatting>
  <conditionalFormatting sqref="D220">
    <cfRule type="cellIs" priority="109" dxfId="0" operator="equal" stopIfTrue="1">
      <formula>""</formula>
    </cfRule>
  </conditionalFormatting>
  <conditionalFormatting sqref="D8 D14 D26 D20">
    <cfRule type="cellIs" priority="106" dxfId="2" operator="equal" stopIfTrue="1">
      <formula>""</formula>
    </cfRule>
  </conditionalFormatting>
  <conditionalFormatting sqref="D36">
    <cfRule type="cellIs" priority="105" dxfId="2" operator="equal" stopIfTrue="1">
      <formula>""</formula>
    </cfRule>
  </conditionalFormatting>
  <conditionalFormatting sqref="D42">
    <cfRule type="cellIs" priority="104" dxfId="2" operator="equal" stopIfTrue="1">
      <formula>""</formula>
    </cfRule>
  </conditionalFormatting>
  <conditionalFormatting sqref="D70">
    <cfRule type="cellIs" priority="103" dxfId="2" operator="equal" stopIfTrue="1">
      <formula>""</formula>
    </cfRule>
  </conditionalFormatting>
  <conditionalFormatting sqref="D130">
    <cfRule type="cellIs" priority="102" dxfId="2" operator="equal" stopIfTrue="1">
      <formula>""</formula>
    </cfRule>
  </conditionalFormatting>
  <conditionalFormatting sqref="D323">
    <cfRule type="cellIs" priority="101" dxfId="2" operator="equal" stopIfTrue="1">
      <formula>""</formula>
    </cfRule>
  </conditionalFormatting>
  <conditionalFormatting sqref="G131:H131">
    <cfRule type="cellIs" priority="100" dxfId="0" operator="equal" stopIfTrue="1">
      <formula>""</formula>
    </cfRule>
  </conditionalFormatting>
  <conditionalFormatting sqref="D131">
    <cfRule type="cellIs" priority="99" dxfId="0" operator="equal" stopIfTrue="1">
      <formula>""</formula>
    </cfRule>
  </conditionalFormatting>
  <conditionalFormatting sqref="D291">
    <cfRule type="cellIs" priority="98" dxfId="0" operator="equal" stopIfTrue="1">
      <formula>""</formula>
    </cfRule>
  </conditionalFormatting>
  <conditionalFormatting sqref="D324">
    <cfRule type="cellIs" priority="97" dxfId="0" operator="equal" stopIfTrue="1">
      <formula>""</formula>
    </cfRule>
  </conditionalFormatting>
  <conditionalFormatting sqref="G34:G37">
    <cfRule type="cellIs" priority="96" dxfId="0" operator="equal" stopIfTrue="1">
      <formula>""</formula>
    </cfRule>
  </conditionalFormatting>
  <conditionalFormatting sqref="G40:G43">
    <cfRule type="cellIs" priority="95" dxfId="0" operator="equal" stopIfTrue="1">
      <formula>""</formula>
    </cfRule>
  </conditionalFormatting>
  <conditionalFormatting sqref="G46:G49 G58:G61 G52:G55">
    <cfRule type="cellIs" priority="94" dxfId="0" operator="equal" stopIfTrue="1">
      <formula>""</formula>
    </cfRule>
  </conditionalFormatting>
  <conditionalFormatting sqref="G68:G71">
    <cfRule type="cellIs" priority="93" dxfId="0" operator="equal" stopIfTrue="1">
      <formula>""</formula>
    </cfRule>
  </conditionalFormatting>
  <conditionalFormatting sqref="G74:G77">
    <cfRule type="cellIs" priority="92" dxfId="0" operator="equal" stopIfTrue="1">
      <formula>""</formula>
    </cfRule>
  </conditionalFormatting>
  <conditionalFormatting sqref="G80:G83">
    <cfRule type="cellIs" priority="91" dxfId="0" operator="equal" stopIfTrue="1">
      <formula>""</formula>
    </cfRule>
  </conditionalFormatting>
  <conditionalFormatting sqref="G147:G150">
    <cfRule type="cellIs" priority="90" dxfId="0" operator="equal" stopIfTrue="1">
      <formula>""</formula>
    </cfRule>
  </conditionalFormatting>
  <conditionalFormatting sqref="D245">
    <cfRule type="cellIs" priority="89" dxfId="0" operator="equal" stopIfTrue="1">
      <formula>""</formula>
    </cfRule>
  </conditionalFormatting>
  <conditionalFormatting sqref="D253">
    <cfRule type="cellIs" priority="88" dxfId="0" operator="equal" stopIfTrue="1">
      <formula>""</formula>
    </cfRule>
  </conditionalFormatting>
  <conditionalFormatting sqref="D259">
    <cfRule type="cellIs" priority="87" dxfId="0" operator="equal" stopIfTrue="1">
      <formula>""</formula>
    </cfRule>
  </conditionalFormatting>
  <conditionalFormatting sqref="D273">
    <cfRule type="cellIs" priority="86" dxfId="0" operator="equal" stopIfTrue="1">
      <formula>""</formula>
    </cfRule>
  </conditionalFormatting>
  <conditionalFormatting sqref="D281">
    <cfRule type="cellIs" priority="85" dxfId="0" operator="equal" stopIfTrue="1">
      <formula>""</formula>
    </cfRule>
  </conditionalFormatting>
  <conditionalFormatting sqref="D292">
    <cfRule type="cellIs" priority="84" dxfId="0" operator="equal" stopIfTrue="1">
      <formula>""</formula>
    </cfRule>
  </conditionalFormatting>
  <conditionalFormatting sqref="D287:D289 D291:D292">
    <cfRule type="cellIs" priority="83" dxfId="0" operator="equal" stopIfTrue="1">
      <formula>""</formula>
    </cfRule>
  </conditionalFormatting>
  <conditionalFormatting sqref="D325">
    <cfRule type="cellIs" priority="82" dxfId="0" operator="equal" stopIfTrue="1">
      <formula>""</formula>
    </cfRule>
  </conditionalFormatting>
  <conditionalFormatting sqref="D114">
    <cfRule type="cellIs" priority="81" dxfId="2" operator="equal" stopIfTrue="1">
      <formula>""</formula>
    </cfRule>
  </conditionalFormatting>
  <conditionalFormatting sqref="D120">
    <cfRule type="cellIs" priority="80" dxfId="2" operator="equal" stopIfTrue="1">
      <formula>""</formula>
    </cfRule>
  </conditionalFormatting>
  <conditionalFormatting sqref="G262:H265">
    <cfRule type="cellIs" priority="79" dxfId="0" operator="equal" stopIfTrue="1">
      <formula>""</formula>
    </cfRule>
  </conditionalFormatting>
  <conditionalFormatting sqref="D48">
    <cfRule type="cellIs" priority="78" dxfId="2" operator="equal" stopIfTrue="1">
      <formula>""</formula>
    </cfRule>
  </conditionalFormatting>
  <conditionalFormatting sqref="E299:E303">
    <cfRule type="cellIs" priority="77" dxfId="6" operator="equal" stopIfTrue="1">
      <formula>""</formula>
    </cfRule>
  </conditionalFormatting>
  <conditionalFormatting sqref="G299:H303">
    <cfRule type="cellIs" priority="76" dxfId="0" operator="equal" stopIfTrue="1">
      <formula>""</formula>
    </cfRule>
  </conditionalFormatting>
  <conditionalFormatting sqref="D301">
    <cfRule type="cellIs" priority="75" dxfId="2" operator="equal" stopIfTrue="1">
      <formula>""</formula>
    </cfRule>
  </conditionalFormatting>
  <conditionalFormatting sqref="D302">
    <cfRule type="cellIs" priority="74" dxfId="0" operator="equal" stopIfTrue="1">
      <formula>""</formula>
    </cfRule>
  </conditionalFormatting>
  <conditionalFormatting sqref="D303">
    <cfRule type="cellIs" priority="73" dxfId="0" operator="equal" stopIfTrue="1">
      <formula>""</formula>
    </cfRule>
  </conditionalFormatting>
  <conditionalFormatting sqref="G332:H336">
    <cfRule type="cellIs" priority="72" dxfId="0" operator="equal" stopIfTrue="1">
      <formula>""</formula>
    </cfRule>
  </conditionalFormatting>
  <conditionalFormatting sqref="E332">
    <cfRule type="cellIs" priority="71" dxfId="6" operator="equal" stopIfTrue="1">
      <formula>""</formula>
    </cfRule>
  </conditionalFormatting>
  <conditionalFormatting sqref="D336">
    <cfRule type="cellIs" priority="70" dxfId="0" operator="equal" stopIfTrue="1">
      <formula>""</formula>
    </cfRule>
  </conditionalFormatting>
  <conditionalFormatting sqref="D335">
    <cfRule type="cellIs" priority="69" dxfId="2" operator="equal" stopIfTrue="1">
      <formula>""</formula>
    </cfRule>
  </conditionalFormatting>
  <conditionalFormatting sqref="E336">
    <cfRule type="cellIs" priority="68" dxfId="67" operator="equal" stopIfTrue="1">
      <formula>""</formula>
    </cfRule>
  </conditionalFormatting>
  <conditionalFormatting sqref="D265">
    <cfRule type="cellIs" priority="67" dxfId="0" operator="equal" stopIfTrue="1">
      <formula>""</formula>
    </cfRule>
  </conditionalFormatting>
  <conditionalFormatting sqref="E52:E53 E55">
    <cfRule type="cellIs" priority="66" dxfId="6" operator="equal" stopIfTrue="1">
      <formula>""</formula>
    </cfRule>
  </conditionalFormatting>
  <conditionalFormatting sqref="A52:B53 A55:B55">
    <cfRule type="cellIs" priority="65" dxfId="27" operator="equal" stopIfTrue="1">
      <formula>""</formula>
    </cfRule>
  </conditionalFormatting>
  <conditionalFormatting sqref="H52:H53 H55">
    <cfRule type="cellIs" priority="64" dxfId="0" operator="equal" stopIfTrue="1">
      <formula>""</formula>
    </cfRule>
  </conditionalFormatting>
  <conditionalFormatting sqref="D54">
    <cfRule type="cellIs" priority="59" dxfId="2" operator="equal" stopIfTrue="1">
      <formula>""</formula>
    </cfRule>
  </conditionalFormatting>
  <conditionalFormatting sqref="G52:G53 G55">
    <cfRule type="cellIs" priority="63" dxfId="0" operator="equal" stopIfTrue="1">
      <formula>""</formula>
    </cfRule>
  </conditionalFormatting>
  <conditionalFormatting sqref="E54">
    <cfRule type="cellIs" priority="62" dxfId="6" operator="equal" stopIfTrue="1">
      <formula>""</formula>
    </cfRule>
  </conditionalFormatting>
  <conditionalFormatting sqref="H54">
    <cfRule type="cellIs" priority="61" dxfId="0" operator="equal" stopIfTrue="1">
      <formula>""</formula>
    </cfRule>
  </conditionalFormatting>
  <conditionalFormatting sqref="G54">
    <cfRule type="cellIs" priority="60" dxfId="0" operator="equal" stopIfTrue="1">
      <formula>""</formula>
    </cfRule>
  </conditionalFormatting>
  <conditionalFormatting sqref="E58:E59 E61">
    <cfRule type="cellIs" priority="58" dxfId="6" operator="equal" stopIfTrue="1">
      <formula>""</formula>
    </cfRule>
  </conditionalFormatting>
  <conditionalFormatting sqref="A58:B59 A61:B61">
    <cfRule type="cellIs" priority="57" dxfId="27" operator="equal" stopIfTrue="1">
      <formula>""</formula>
    </cfRule>
  </conditionalFormatting>
  <conditionalFormatting sqref="H58:H59 H61">
    <cfRule type="cellIs" priority="56" dxfId="0" operator="equal" stopIfTrue="1">
      <formula>""</formula>
    </cfRule>
  </conditionalFormatting>
  <conditionalFormatting sqref="D61">
    <cfRule type="cellIs" priority="55" dxfId="0" operator="equal" stopIfTrue="1">
      <formula>""</formula>
    </cfRule>
  </conditionalFormatting>
  <conditionalFormatting sqref="G58:G59 G61">
    <cfRule type="cellIs" priority="54" dxfId="0" operator="equal" stopIfTrue="1">
      <formula>""</formula>
    </cfRule>
  </conditionalFormatting>
  <conditionalFormatting sqref="E60">
    <cfRule type="cellIs" priority="53" dxfId="6" operator="equal" stopIfTrue="1">
      <formula>""</formula>
    </cfRule>
  </conditionalFormatting>
  <conditionalFormatting sqref="H60">
    <cfRule type="cellIs" priority="52" dxfId="0" operator="equal" stopIfTrue="1">
      <formula>""</formula>
    </cfRule>
  </conditionalFormatting>
  <conditionalFormatting sqref="G60">
    <cfRule type="cellIs" priority="51" dxfId="0" operator="equal" stopIfTrue="1">
      <formula>""</formula>
    </cfRule>
  </conditionalFormatting>
  <conditionalFormatting sqref="D60">
    <cfRule type="cellIs" priority="50" dxfId="2" operator="equal" stopIfTrue="1">
      <formula>""</formula>
    </cfRule>
  </conditionalFormatting>
  <conditionalFormatting sqref="D9">
    <cfRule type="cellIs" priority="49" dxfId="0" operator="equal" stopIfTrue="1">
      <formula>""</formula>
    </cfRule>
  </conditionalFormatting>
  <conditionalFormatting sqref="D15">
    <cfRule type="cellIs" priority="48" dxfId="0" operator="equal" stopIfTrue="1">
      <formula>""</formula>
    </cfRule>
  </conditionalFormatting>
  <conditionalFormatting sqref="D21">
    <cfRule type="cellIs" priority="47" dxfId="0" operator="equal" stopIfTrue="1">
      <formula>""</formula>
    </cfRule>
  </conditionalFormatting>
  <conditionalFormatting sqref="D27">
    <cfRule type="cellIs" priority="46" dxfId="0" operator="equal" stopIfTrue="1">
      <formula>""</formula>
    </cfRule>
  </conditionalFormatting>
  <conditionalFormatting sqref="D37">
    <cfRule type="cellIs" priority="45" dxfId="0" operator="equal" stopIfTrue="1">
      <formula>""</formula>
    </cfRule>
  </conditionalFormatting>
  <conditionalFormatting sqref="D49 D43">
    <cfRule type="cellIs" priority="44" dxfId="0" operator="equal" stopIfTrue="1">
      <formula>""</formula>
    </cfRule>
  </conditionalFormatting>
  <conditionalFormatting sqref="D55">
    <cfRule type="cellIs" priority="43" dxfId="0" operator="equal" stopIfTrue="1">
      <formula>""</formula>
    </cfRule>
  </conditionalFormatting>
  <conditionalFormatting sqref="D71">
    <cfRule type="cellIs" priority="42" dxfId="0" operator="equal" stopIfTrue="1">
      <formula>""</formula>
    </cfRule>
  </conditionalFormatting>
  <conditionalFormatting sqref="D83 D77">
    <cfRule type="cellIs" priority="41" dxfId="0" operator="equal" stopIfTrue="1">
      <formula>""</formula>
    </cfRule>
  </conditionalFormatting>
  <conditionalFormatting sqref="D115">
    <cfRule type="cellIs" priority="40" dxfId="0" operator="equal" stopIfTrue="1">
      <formula>""</formula>
    </cfRule>
  </conditionalFormatting>
  <conditionalFormatting sqref="D121">
    <cfRule type="cellIs" priority="39" dxfId="0" operator="equal" stopIfTrue="1">
      <formula>""</formula>
    </cfRule>
  </conditionalFormatting>
  <conditionalFormatting sqref="D132">
    <cfRule type="cellIs" priority="38" dxfId="0" operator="equal" stopIfTrue="1">
      <formula>""</formula>
    </cfRule>
  </conditionalFormatting>
  <conditionalFormatting sqref="D142">
    <cfRule type="cellIs" priority="37" dxfId="0" operator="equal" stopIfTrue="1">
      <formula>""</formula>
    </cfRule>
  </conditionalFormatting>
  <conditionalFormatting sqref="D150">
    <cfRule type="cellIs" priority="36" dxfId="0" operator="equal" stopIfTrue="1">
      <formula>""</formula>
    </cfRule>
  </conditionalFormatting>
  <conditionalFormatting sqref="D169">
    <cfRule type="cellIs" priority="35" dxfId="0" operator="equal" stopIfTrue="1">
      <formula>""</formula>
    </cfRule>
  </conditionalFormatting>
  <conditionalFormatting sqref="D176">
    <cfRule type="cellIs" priority="34" dxfId="0" operator="equal" stopIfTrue="1">
      <formula>""</formula>
    </cfRule>
  </conditionalFormatting>
  <conditionalFormatting sqref="D183">
    <cfRule type="cellIs" priority="33" dxfId="0" operator="equal" stopIfTrue="1">
      <formula>""</formula>
    </cfRule>
  </conditionalFormatting>
  <conditionalFormatting sqref="D190">
    <cfRule type="cellIs" priority="32" dxfId="0" operator="equal" stopIfTrue="1">
      <formula>""</formula>
    </cfRule>
  </conditionalFormatting>
  <conditionalFormatting sqref="G24:G27">
    <cfRule type="cellIs" priority="31" dxfId="0" operator="equal" stopIfTrue="1">
      <formula>""</formula>
    </cfRule>
  </conditionalFormatting>
  <conditionalFormatting sqref="E223">
    <cfRule type="cellIs" priority="30" dxfId="6" operator="equal" stopIfTrue="1">
      <formula>""</formula>
    </cfRule>
  </conditionalFormatting>
  <conditionalFormatting sqref="E90:E93 E96:E99 E102:E105">
    <cfRule type="cellIs" priority="29" dxfId="6" operator="equal" stopIfTrue="1">
      <formula>""</formula>
    </cfRule>
  </conditionalFormatting>
  <conditionalFormatting sqref="A102:B105">
    <cfRule type="cellIs" priority="28" dxfId="27" operator="equal" stopIfTrue="1">
      <formula>""</formula>
    </cfRule>
  </conditionalFormatting>
  <conditionalFormatting sqref="H90:H93 H96:H99 H102:H105">
    <cfRule type="cellIs" priority="27" dxfId="0" operator="equal" stopIfTrue="1">
      <formula>""</formula>
    </cfRule>
  </conditionalFormatting>
  <conditionalFormatting sqref="G90:G93">
    <cfRule type="cellIs" priority="26" dxfId="0" operator="equal" stopIfTrue="1">
      <formula>""</formula>
    </cfRule>
  </conditionalFormatting>
  <conditionalFormatting sqref="G96:G99">
    <cfRule type="cellIs" priority="25" dxfId="0" operator="equal" stopIfTrue="1">
      <formula>""</formula>
    </cfRule>
  </conditionalFormatting>
  <conditionalFormatting sqref="G102:G105">
    <cfRule type="cellIs" priority="24" dxfId="0" operator="equal" stopIfTrue="1">
      <formula>""</formula>
    </cfRule>
  </conditionalFormatting>
  <conditionalFormatting sqref="D93">
    <cfRule type="cellIs" priority="23" dxfId="0" operator="equal" stopIfTrue="1">
      <formula>""</formula>
    </cfRule>
  </conditionalFormatting>
  <conditionalFormatting sqref="D105 D99">
    <cfRule type="cellIs" priority="22" dxfId="0" operator="equal" stopIfTrue="1">
      <formula>""</formula>
    </cfRule>
  </conditionalFormatting>
  <conditionalFormatting sqref="D92">
    <cfRule type="cellIs" priority="21" dxfId="2" operator="equal" stopIfTrue="1">
      <formula>""</formula>
    </cfRule>
  </conditionalFormatting>
  <conditionalFormatting sqref="D98">
    <cfRule type="cellIs" priority="20" dxfId="2" operator="equal" stopIfTrue="1">
      <formula>""</formula>
    </cfRule>
  </conditionalFormatting>
  <conditionalFormatting sqref="D104">
    <cfRule type="cellIs" priority="19" dxfId="2" operator="equal" stopIfTrue="1">
      <formula>""</formula>
    </cfRule>
  </conditionalFormatting>
  <conditionalFormatting sqref="E250">
    <cfRule type="cellIs" priority="18" dxfId="6" operator="equal" stopIfTrue="1">
      <formula>""</formula>
    </cfRule>
  </conditionalFormatting>
  <conditionalFormatting sqref="E253">
    <cfRule type="cellIs" priority="17" dxfId="13" operator="equal" stopIfTrue="1">
      <formula>""</formula>
    </cfRule>
  </conditionalFormatting>
  <conditionalFormatting sqref="E259">
    <cfRule type="cellIs" priority="16" dxfId="13" operator="equal" stopIfTrue="1">
      <formula>""</formula>
    </cfRule>
  </conditionalFormatting>
  <conditionalFormatting sqref="E256">
    <cfRule type="cellIs" priority="15" dxfId="6" operator="equal" stopIfTrue="1">
      <formula>""</formula>
    </cfRule>
  </conditionalFormatting>
  <conditionalFormatting sqref="E265">
    <cfRule type="cellIs" priority="14" dxfId="13" operator="equal" stopIfTrue="1">
      <formula>""</formula>
    </cfRule>
  </conditionalFormatting>
  <conditionalFormatting sqref="E262">
    <cfRule type="cellIs" priority="13" dxfId="6" operator="equal" stopIfTrue="1">
      <formula>""</formula>
    </cfRule>
  </conditionalFormatting>
  <conditionalFormatting sqref="D76">
    <cfRule type="cellIs" priority="12" dxfId="2" operator="equal" stopIfTrue="1">
      <formula>""</formula>
    </cfRule>
  </conditionalFormatting>
  <conditionalFormatting sqref="D82">
    <cfRule type="cellIs" priority="11" dxfId="2" operator="equal" stopIfTrue="1">
      <formula>""</formula>
    </cfRule>
  </conditionalFormatting>
  <conditionalFormatting sqref="D235">
    <cfRule type="cellIs" priority="10" dxfId="2" operator="equal" stopIfTrue="1">
      <formula>""</formula>
    </cfRule>
  </conditionalFormatting>
  <conditionalFormatting sqref="D272">
    <cfRule type="cellIs" priority="9" dxfId="0" operator="equal" stopIfTrue="1">
      <formula>""</formula>
    </cfRule>
  </conditionalFormatting>
  <conditionalFormatting sqref="D290">
    <cfRule type="cellIs" priority="8" dxfId="2" operator="equal" stopIfTrue="1">
      <formula>""</formula>
    </cfRule>
  </conditionalFormatting>
  <conditionalFormatting sqref="E310:E314">
    <cfRule type="cellIs" priority="7" dxfId="6" operator="equal" stopIfTrue="1">
      <formula>""</formula>
    </cfRule>
  </conditionalFormatting>
  <conditionalFormatting sqref="G310:H314">
    <cfRule type="cellIs" priority="6" dxfId="0" operator="equal" stopIfTrue="1">
      <formula>""</formula>
    </cfRule>
  </conditionalFormatting>
  <conditionalFormatting sqref="D312">
    <cfRule type="cellIs" priority="5" dxfId="2" operator="equal" stopIfTrue="1">
      <formula>""</formula>
    </cfRule>
  </conditionalFormatting>
  <conditionalFormatting sqref="A310:B314">
    <cfRule type="cellIs" priority="4" dxfId="2" operator="equal" stopIfTrue="1">
      <formula>""</formula>
    </cfRule>
  </conditionalFormatting>
  <conditionalFormatting sqref="D334">
    <cfRule type="cellIs" priority="3" dxfId="2" operator="equal" stopIfTrue="1">
      <formula>""</formula>
    </cfRule>
  </conditionalFormatting>
  <conditionalFormatting sqref="D313">
    <cfRule type="cellIs" priority="2" dxfId="0" operator="equal" stopIfTrue="1">
      <formula>""</formula>
    </cfRule>
  </conditionalFormatting>
  <conditionalFormatting sqref="D314">
    <cfRule type="cellIs" priority="1" dxfId="0" operator="equal" stopIfTrue="1">
      <formula>""</formula>
    </cfRule>
  </conditionalFormatting>
  <dataValidations count="1">
    <dataValidation type="whole" allowBlank="1" showInputMessage="1" showErrorMessage="1" sqref="H268 H270 H299:H304 H266 H145 H239 H163 H155 H153 H165:H170 H172:H177 H179:H184 H161 H193 H241 H12 H6 H32 H34:H38 H68:H72 H66 H126 H124 H110 H135 H159 H217:H221 H18:H21 H40:H44 H74:H78 H203 H213 H215 H205 H233:H237 H229 H112:H116 H118:H122 H262 H223:H227 H328 H330 H355 H246 H207:H211 H46:H62 H248:H260 H274 H332:H336 H80:H84 H90:H94 H88 H96:H100 H295 H310:H314 H321:H326 H231 H284 H297 H306 H308 H319 H317 H286:H293 H128:H133 H24:H28 H102:H106 H137 H139:H143 H147:H151 H186:H191 H197:H201 H278:H282 H338 H350">
      <formula1>1</formula1>
      <formula2>1000</formula2>
    </dataValidation>
  </dataValidations>
  <printOptions/>
  <pageMargins left="0.25" right="0" top="0.15" bottom="0.29" header="0.3" footer="0.15"/>
  <pageSetup firstPageNumber="1" useFirstPageNumber="1" fitToHeight="0" fitToWidth="1" horizontalDpi="600" verticalDpi="600" orientation="portrait" scale="55" r:id="rId2"/>
  <headerFooter scaleWithDoc="0" alignWithMargins="0">
    <oddFooter>&amp;LPrinted &amp;D&amp;CJanuary 1, 2020&amp;R&amp;24
&amp;22&amp;P</oddFooter>
  </headerFooter>
  <rowBreaks count="7" manualBreakCount="7">
    <brk id="62" max="8" man="1"/>
    <brk id="106" max="8" man="1"/>
    <brk id="143" max="8" man="1"/>
    <brk id="191" max="8" man="1"/>
    <brk id="266" max="8" man="1"/>
    <brk id="293" max="8" man="1"/>
    <brk id="33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4"/>
  <sheetViews>
    <sheetView zoomScale="110" zoomScaleNormal="110" zoomScalePageLayoutView="0" workbookViewId="0" topLeftCell="A1">
      <pane ySplit="1" topLeftCell="A44" activePane="bottomLeft" state="frozen"/>
      <selection pane="topLeft" activeCell="A1" sqref="A1"/>
      <selection pane="bottomLeft" activeCell="F47" sqref="F47:G47"/>
    </sheetView>
  </sheetViews>
  <sheetFormatPr defaultColWidth="9.140625" defaultRowHeight="12.75"/>
  <cols>
    <col min="1" max="1" width="9.7109375" style="118" bestFit="1" customWidth="1"/>
    <col min="2" max="2" width="14.7109375" style="120" bestFit="1" customWidth="1"/>
    <col min="3" max="3" width="8.8515625" style="120" bestFit="1" customWidth="1"/>
    <col min="4" max="4" width="11.57421875" style="143" customWidth="1"/>
    <col min="5" max="5" width="9.421875" style="143" bestFit="1" customWidth="1"/>
    <col min="6" max="6" width="49.57421875" style="143" bestFit="1" customWidth="1"/>
    <col min="7" max="7" width="55.00390625" style="0" bestFit="1" customWidth="1"/>
    <col min="8" max="8" width="12.421875" style="120" customWidth="1"/>
    <col min="9" max="9" width="12.421875" style="120" bestFit="1" customWidth="1"/>
    <col min="10" max="10" width="7.57421875" style="0" bestFit="1" customWidth="1"/>
    <col min="11" max="11" width="8.140625" style="167" bestFit="1" customWidth="1"/>
    <col min="12" max="12" width="5.421875" style="120" bestFit="1" customWidth="1"/>
    <col min="13" max="13" width="6.57421875" style="118" bestFit="1" customWidth="1"/>
    <col min="14" max="14" width="6.57421875" style="120" bestFit="1" customWidth="1"/>
    <col min="15" max="15" width="5.7109375" style="118" bestFit="1" customWidth="1"/>
    <col min="16" max="16" width="7.421875" style="118" bestFit="1" customWidth="1"/>
    <col min="17" max="17" width="6.140625" style="120" customWidth="1"/>
    <col min="18" max="18" width="7.57421875" style="0" bestFit="1" customWidth="1"/>
    <col min="19" max="19" width="7.57421875" style="156" bestFit="1" customWidth="1"/>
    <col min="20" max="20" width="9.140625" style="0" bestFit="1" customWidth="1"/>
    <col min="21" max="21" width="8.8515625" style="0" bestFit="1" customWidth="1"/>
    <col min="22" max="22" width="9.140625" style="0" bestFit="1" customWidth="1"/>
    <col min="23" max="23" width="9.8515625" style="0" customWidth="1"/>
    <col min="24" max="24" width="7.421875" style="120" bestFit="1" customWidth="1"/>
    <col min="25" max="25" width="8.421875" style="0" bestFit="1" customWidth="1"/>
    <col min="26" max="26" width="7.7109375" style="118" bestFit="1" customWidth="1"/>
    <col min="27" max="27" width="6.140625" style="118" bestFit="1" customWidth="1"/>
    <col min="28" max="28" width="22.7109375" style="0" bestFit="1" customWidth="1"/>
    <col min="29" max="29" width="7.421875" style="0" bestFit="1" customWidth="1"/>
  </cols>
  <sheetData>
    <row r="1" spans="1:31" s="67" customFormat="1" ht="56.25">
      <c r="A1" s="128" t="s">
        <v>0</v>
      </c>
      <c r="B1" s="129" t="s">
        <v>20</v>
      </c>
      <c r="C1" s="139" t="s">
        <v>475</v>
      </c>
      <c r="D1" s="140" t="s">
        <v>315</v>
      </c>
      <c r="E1" s="140" t="s">
        <v>572</v>
      </c>
      <c r="F1" s="140" t="s">
        <v>884</v>
      </c>
      <c r="G1" s="108" t="s">
        <v>883</v>
      </c>
      <c r="H1" s="126" t="s">
        <v>548</v>
      </c>
      <c r="I1" s="126" t="s">
        <v>1</v>
      </c>
      <c r="J1" s="110" t="s">
        <v>2</v>
      </c>
      <c r="K1" s="161" t="s">
        <v>3</v>
      </c>
      <c r="L1" s="119" t="s">
        <v>198</v>
      </c>
      <c r="M1" s="112" t="s">
        <v>15</v>
      </c>
      <c r="N1" s="112" t="s">
        <v>16</v>
      </c>
      <c r="O1" s="112" t="s">
        <v>18</v>
      </c>
      <c r="P1" s="113" t="s">
        <v>5</v>
      </c>
      <c r="Q1" s="121" t="s">
        <v>6</v>
      </c>
      <c r="R1" s="114" t="s">
        <v>21</v>
      </c>
      <c r="S1" s="110" t="s">
        <v>22</v>
      </c>
      <c r="T1" s="110" t="s">
        <v>7</v>
      </c>
      <c r="U1" s="110" t="s">
        <v>8</v>
      </c>
      <c r="V1" s="108" t="s">
        <v>9</v>
      </c>
      <c r="W1" s="110" t="s">
        <v>10</v>
      </c>
      <c r="X1" s="112" t="s">
        <v>11</v>
      </c>
      <c r="Y1" s="108" t="s">
        <v>12</v>
      </c>
      <c r="Z1" s="108" t="s">
        <v>13</v>
      </c>
      <c r="AA1" s="125" t="s">
        <v>14</v>
      </c>
      <c r="AB1" s="112" t="s">
        <v>17</v>
      </c>
      <c r="AC1" s="112" t="s">
        <v>19</v>
      </c>
      <c r="AE1" s="101"/>
    </row>
    <row r="2" spans="1:29" s="14" customFormat="1" ht="24.75" customHeight="1">
      <c r="A2" s="30" t="s">
        <v>447</v>
      </c>
      <c r="B2" s="30" t="s">
        <v>445</v>
      </c>
      <c r="C2" s="30" t="s">
        <v>476</v>
      </c>
      <c r="D2" s="141" t="s">
        <v>377</v>
      </c>
      <c r="E2" s="32" t="s">
        <v>573</v>
      </c>
      <c r="F2" s="123" t="s">
        <v>530</v>
      </c>
      <c r="G2" s="123" t="s">
        <v>530</v>
      </c>
      <c r="H2" s="30" t="s">
        <v>446</v>
      </c>
      <c r="I2" s="30" t="s">
        <v>446</v>
      </c>
      <c r="J2" s="27"/>
      <c r="K2" s="162">
        <v>2.47</v>
      </c>
      <c r="L2" s="30">
        <v>3.18</v>
      </c>
      <c r="M2" s="30">
        <v>36</v>
      </c>
      <c r="N2" s="30">
        <v>3.18</v>
      </c>
      <c r="O2" s="127">
        <v>0.09</v>
      </c>
      <c r="P2" s="30">
        <v>36</v>
      </c>
      <c r="Q2" s="122">
        <v>0</v>
      </c>
      <c r="R2" s="27">
        <f>ROUNDUP(K2+K2*Q2+((N2/P2)*4),2)</f>
        <v>2.8299999999999996</v>
      </c>
      <c r="S2" s="74">
        <f>SUM(R2*0.0125)</f>
        <v>0.035375</v>
      </c>
      <c r="T2" s="157">
        <f>SUM(R2+S2)</f>
        <v>2.865375</v>
      </c>
      <c r="U2" s="157">
        <f>SUM(T2*P2)</f>
        <v>103.1535</v>
      </c>
      <c r="V2" s="27"/>
      <c r="W2" s="157">
        <f>SUM(V2*U2)</f>
        <v>0</v>
      </c>
      <c r="X2" s="124" t="s">
        <v>351</v>
      </c>
      <c r="Y2" s="27"/>
      <c r="Z2" s="30" t="s">
        <v>66</v>
      </c>
      <c r="AA2" s="37"/>
      <c r="AB2" s="27" t="s">
        <v>352</v>
      </c>
      <c r="AC2" s="27"/>
    </row>
    <row r="3" spans="1:29" s="14" customFormat="1" ht="24.75" customHeight="1">
      <c r="A3" s="30" t="s">
        <v>448</v>
      </c>
      <c r="B3" s="30" t="s">
        <v>445</v>
      </c>
      <c r="C3" s="30" t="s">
        <v>477</v>
      </c>
      <c r="D3" s="141" t="s">
        <v>377</v>
      </c>
      <c r="E3" s="32" t="s">
        <v>573</v>
      </c>
      <c r="F3" s="123" t="s">
        <v>526</v>
      </c>
      <c r="G3" s="123" t="s">
        <v>526</v>
      </c>
      <c r="H3" s="30" t="s">
        <v>455</v>
      </c>
      <c r="I3" s="30" t="s">
        <v>455</v>
      </c>
      <c r="J3" s="27"/>
      <c r="K3" s="162">
        <v>2.78</v>
      </c>
      <c r="L3" s="30">
        <v>3.18</v>
      </c>
      <c r="M3" s="30">
        <v>36</v>
      </c>
      <c r="N3" s="30">
        <v>3.18</v>
      </c>
      <c r="O3" s="127">
        <v>0.09</v>
      </c>
      <c r="P3" s="30">
        <v>36</v>
      </c>
      <c r="Q3" s="132">
        <v>0</v>
      </c>
      <c r="R3" s="27">
        <f aca="true" t="shared" si="0" ref="R3:R48">ROUNDUP(K3+K3*Q3+((N3/P3)*4),2)</f>
        <v>3.1399999999999997</v>
      </c>
      <c r="S3" s="74">
        <f aca="true" t="shared" si="1" ref="S3:S48">SUM(R3*0.0125)</f>
        <v>0.03925</v>
      </c>
      <c r="T3" s="157">
        <f aca="true" t="shared" si="2" ref="T3:T48">SUM(R3+S3)</f>
        <v>3.1792499999999997</v>
      </c>
      <c r="U3" s="157">
        <f aca="true" t="shared" si="3" ref="U3:U48">SUM(T3*P3)</f>
        <v>114.45299999999999</v>
      </c>
      <c r="V3" s="27"/>
      <c r="W3" s="157">
        <f aca="true" t="shared" si="4" ref="W3:W48">SUM(V3*U3)</f>
        <v>0</v>
      </c>
      <c r="X3" s="124" t="s">
        <v>351</v>
      </c>
      <c r="Y3" s="27"/>
      <c r="Z3" s="30" t="s">
        <v>66</v>
      </c>
      <c r="AA3" s="37"/>
      <c r="AB3" s="27" t="s">
        <v>352</v>
      </c>
      <c r="AC3" s="27"/>
    </row>
    <row r="4" spans="1:29" s="14" customFormat="1" ht="24.75" customHeight="1">
      <c r="A4" s="30" t="s">
        <v>449</v>
      </c>
      <c r="B4" s="30" t="s">
        <v>445</v>
      </c>
      <c r="C4" s="30" t="s">
        <v>478</v>
      </c>
      <c r="D4" s="141" t="s">
        <v>377</v>
      </c>
      <c r="E4" s="32" t="s">
        <v>573</v>
      </c>
      <c r="F4" s="123" t="s">
        <v>527</v>
      </c>
      <c r="G4" s="123" t="s">
        <v>527</v>
      </c>
      <c r="H4" s="30" t="s">
        <v>456</v>
      </c>
      <c r="I4" s="30" t="s">
        <v>456</v>
      </c>
      <c r="J4" s="27"/>
      <c r="K4" s="162">
        <v>2.78</v>
      </c>
      <c r="L4" s="30">
        <v>3.18</v>
      </c>
      <c r="M4" s="30">
        <v>36</v>
      </c>
      <c r="N4" s="30">
        <v>3.18</v>
      </c>
      <c r="O4" s="127">
        <v>0.09</v>
      </c>
      <c r="P4" s="30">
        <v>36</v>
      </c>
      <c r="Q4" s="132">
        <v>0</v>
      </c>
      <c r="R4" s="27">
        <f t="shared" si="0"/>
        <v>3.1399999999999997</v>
      </c>
      <c r="S4" s="74">
        <f t="shared" si="1"/>
        <v>0.03925</v>
      </c>
      <c r="T4" s="157">
        <f t="shared" si="2"/>
        <v>3.1792499999999997</v>
      </c>
      <c r="U4" s="157">
        <f t="shared" si="3"/>
        <v>114.45299999999999</v>
      </c>
      <c r="V4" s="27"/>
      <c r="W4" s="157">
        <f t="shared" si="4"/>
        <v>0</v>
      </c>
      <c r="X4" s="124" t="s">
        <v>351</v>
      </c>
      <c r="Y4" s="27"/>
      <c r="Z4" s="30" t="s">
        <v>66</v>
      </c>
      <c r="AA4" s="37"/>
      <c r="AB4" s="27" t="s">
        <v>352</v>
      </c>
      <c r="AC4" s="27"/>
    </row>
    <row r="5" spans="1:29" s="14" customFormat="1" ht="24.75" customHeight="1">
      <c r="A5" s="30" t="s">
        <v>454</v>
      </c>
      <c r="B5" s="30" t="s">
        <v>445</v>
      </c>
      <c r="C5" s="30" t="s">
        <v>479</v>
      </c>
      <c r="D5" s="141" t="s">
        <v>377</v>
      </c>
      <c r="E5" s="32" t="s">
        <v>573</v>
      </c>
      <c r="F5" s="123" t="s">
        <v>529</v>
      </c>
      <c r="G5" s="123" t="s">
        <v>529</v>
      </c>
      <c r="H5" s="30" t="s">
        <v>461</v>
      </c>
      <c r="I5" s="30" t="s">
        <v>461</v>
      </c>
      <c r="J5" s="27"/>
      <c r="K5" s="162">
        <v>2.47</v>
      </c>
      <c r="L5" s="30">
        <v>3.18</v>
      </c>
      <c r="M5" s="30">
        <v>36</v>
      </c>
      <c r="N5" s="30">
        <v>3.18</v>
      </c>
      <c r="O5" s="127">
        <v>0.09</v>
      </c>
      <c r="P5" s="30">
        <v>36</v>
      </c>
      <c r="Q5" s="132">
        <v>0</v>
      </c>
      <c r="R5" s="27">
        <f t="shared" si="0"/>
        <v>2.8299999999999996</v>
      </c>
      <c r="S5" s="74">
        <f t="shared" si="1"/>
        <v>0.035375</v>
      </c>
      <c r="T5" s="157">
        <f t="shared" si="2"/>
        <v>2.865375</v>
      </c>
      <c r="U5" s="157">
        <f t="shared" si="3"/>
        <v>103.1535</v>
      </c>
      <c r="V5" s="27"/>
      <c r="W5" s="157">
        <f t="shared" si="4"/>
        <v>0</v>
      </c>
      <c r="X5" s="124" t="s">
        <v>351</v>
      </c>
      <c r="Y5" s="27"/>
      <c r="Z5" s="30" t="s">
        <v>66</v>
      </c>
      <c r="AA5" s="37"/>
      <c r="AB5" s="27" t="s">
        <v>352</v>
      </c>
      <c r="AC5" s="27"/>
    </row>
    <row r="6" spans="1:29" s="14" customFormat="1" ht="24.75" customHeight="1">
      <c r="A6" s="30" t="s">
        <v>450</v>
      </c>
      <c r="B6" s="30" t="s">
        <v>445</v>
      </c>
      <c r="C6" s="30" t="s">
        <v>480</v>
      </c>
      <c r="D6" s="141" t="s">
        <v>377</v>
      </c>
      <c r="E6" s="32" t="s">
        <v>573</v>
      </c>
      <c r="F6" s="123" t="s">
        <v>528</v>
      </c>
      <c r="G6" s="123" t="s">
        <v>528</v>
      </c>
      <c r="H6" s="30" t="s">
        <v>457</v>
      </c>
      <c r="I6" s="30" t="s">
        <v>457</v>
      </c>
      <c r="J6" s="27"/>
      <c r="K6" s="162">
        <v>3.39</v>
      </c>
      <c r="L6" s="30">
        <v>3.18</v>
      </c>
      <c r="M6" s="30">
        <v>36</v>
      </c>
      <c r="N6" s="30">
        <v>3.18</v>
      </c>
      <c r="O6" s="127">
        <v>0.09</v>
      </c>
      <c r="P6" s="30">
        <v>36</v>
      </c>
      <c r="Q6" s="132">
        <v>0</v>
      </c>
      <c r="R6" s="27">
        <f t="shared" si="0"/>
        <v>3.75</v>
      </c>
      <c r="S6" s="74">
        <f t="shared" si="1"/>
        <v>0.046875</v>
      </c>
      <c r="T6" s="157">
        <f t="shared" si="2"/>
        <v>3.796875</v>
      </c>
      <c r="U6" s="157">
        <f t="shared" si="3"/>
        <v>136.6875</v>
      </c>
      <c r="V6" s="27"/>
      <c r="W6" s="157">
        <f t="shared" si="4"/>
        <v>0</v>
      </c>
      <c r="X6" s="124" t="s">
        <v>351</v>
      </c>
      <c r="Y6" s="27"/>
      <c r="Z6" s="30" t="s">
        <v>66</v>
      </c>
      <c r="AA6" s="37"/>
      <c r="AB6" s="27" t="s">
        <v>352</v>
      </c>
      <c r="AC6" s="27"/>
    </row>
    <row r="7" spans="1:29" s="14" customFormat="1" ht="24.75" customHeight="1">
      <c r="A7" s="30" t="s">
        <v>346</v>
      </c>
      <c r="B7" s="30" t="s">
        <v>348</v>
      </c>
      <c r="C7" s="30" t="s">
        <v>481</v>
      </c>
      <c r="D7" s="32" t="s">
        <v>353</v>
      </c>
      <c r="E7" s="32" t="s">
        <v>574</v>
      </c>
      <c r="F7" s="36" t="s">
        <v>254</v>
      </c>
      <c r="G7" s="36" t="s">
        <v>254</v>
      </c>
      <c r="H7" s="30" t="s">
        <v>350</v>
      </c>
      <c r="I7" s="30" t="s">
        <v>350</v>
      </c>
      <c r="J7" s="27"/>
      <c r="K7" s="163">
        <v>0.29</v>
      </c>
      <c r="L7" s="30">
        <v>0.34</v>
      </c>
      <c r="M7" s="30">
        <v>144</v>
      </c>
      <c r="N7" s="30">
        <v>0.34</v>
      </c>
      <c r="O7" s="127">
        <v>0.01</v>
      </c>
      <c r="P7" s="30">
        <v>144</v>
      </c>
      <c r="Q7" s="122">
        <v>0</v>
      </c>
      <c r="R7" s="27">
        <f t="shared" si="0"/>
        <v>0.3</v>
      </c>
      <c r="S7" s="74">
        <f t="shared" si="1"/>
        <v>0.00375</v>
      </c>
      <c r="T7" s="157">
        <f t="shared" si="2"/>
        <v>0.30374999999999996</v>
      </c>
      <c r="U7" s="157">
        <f t="shared" si="3"/>
        <v>43.739999999999995</v>
      </c>
      <c r="V7" s="27"/>
      <c r="W7" s="157">
        <f t="shared" si="4"/>
        <v>0</v>
      </c>
      <c r="X7" s="124" t="s">
        <v>351</v>
      </c>
      <c r="Y7" s="27"/>
      <c r="Z7" s="30" t="s">
        <v>66</v>
      </c>
      <c r="AA7" s="37">
        <v>0.79</v>
      </c>
      <c r="AB7" s="27" t="s">
        <v>352</v>
      </c>
      <c r="AC7" s="27"/>
    </row>
    <row r="8" spans="1:29" s="26" customFormat="1" ht="24.75" customHeight="1">
      <c r="A8" s="30" t="s">
        <v>354</v>
      </c>
      <c r="B8" s="30" t="s">
        <v>348</v>
      </c>
      <c r="C8" s="30" t="s">
        <v>482</v>
      </c>
      <c r="D8" s="32" t="s">
        <v>355</v>
      </c>
      <c r="E8" s="32" t="s">
        <v>574</v>
      </c>
      <c r="F8" s="36" t="s">
        <v>255</v>
      </c>
      <c r="G8" s="36" t="s">
        <v>255</v>
      </c>
      <c r="H8" s="30" t="s">
        <v>356</v>
      </c>
      <c r="I8" s="30" t="s">
        <v>356</v>
      </c>
      <c r="J8" s="30"/>
      <c r="K8" s="162">
        <v>0.41</v>
      </c>
      <c r="L8" s="30">
        <v>0.66</v>
      </c>
      <c r="M8" s="30">
        <v>144</v>
      </c>
      <c r="N8" s="30">
        <v>0.66</v>
      </c>
      <c r="O8" s="30">
        <v>0.019</v>
      </c>
      <c r="P8" s="30">
        <v>144</v>
      </c>
      <c r="Q8" s="122">
        <v>0</v>
      </c>
      <c r="R8" s="27">
        <f t="shared" si="0"/>
        <v>0.43</v>
      </c>
      <c r="S8" s="74">
        <f t="shared" si="1"/>
        <v>0.0053750000000000004</v>
      </c>
      <c r="T8" s="157">
        <f t="shared" si="2"/>
        <v>0.435375</v>
      </c>
      <c r="U8" s="157">
        <f t="shared" si="3"/>
        <v>62.694</v>
      </c>
      <c r="V8" s="27"/>
      <c r="W8" s="157">
        <f t="shared" si="4"/>
        <v>0</v>
      </c>
      <c r="X8" s="124" t="s">
        <v>351</v>
      </c>
      <c r="Y8" s="30"/>
      <c r="Z8" s="30" t="s">
        <v>66</v>
      </c>
      <c r="AA8" s="37">
        <v>0.99</v>
      </c>
      <c r="AB8" s="27" t="s">
        <v>352</v>
      </c>
      <c r="AC8" s="27"/>
    </row>
    <row r="9" spans="1:29" s="26" customFormat="1" ht="24.75" customHeight="1">
      <c r="A9" s="30" t="s">
        <v>357</v>
      </c>
      <c r="B9" s="30" t="s">
        <v>348</v>
      </c>
      <c r="C9" s="30" t="s">
        <v>483</v>
      </c>
      <c r="D9" s="32" t="s">
        <v>359</v>
      </c>
      <c r="E9" s="32" t="s">
        <v>574</v>
      </c>
      <c r="F9" s="36" t="s">
        <v>256</v>
      </c>
      <c r="G9" s="36" t="s">
        <v>256</v>
      </c>
      <c r="H9" s="30" t="s">
        <v>358</v>
      </c>
      <c r="I9" s="30" t="s">
        <v>358</v>
      </c>
      <c r="J9" s="30"/>
      <c r="K9" s="162">
        <v>0.59</v>
      </c>
      <c r="L9" s="30">
        <v>1.26</v>
      </c>
      <c r="M9" s="30">
        <v>144</v>
      </c>
      <c r="N9" s="30">
        <v>1.26</v>
      </c>
      <c r="O9" s="30">
        <v>0.036</v>
      </c>
      <c r="P9" s="30">
        <v>144</v>
      </c>
      <c r="Q9" s="122">
        <v>0</v>
      </c>
      <c r="R9" s="27">
        <f t="shared" si="0"/>
        <v>0.63</v>
      </c>
      <c r="S9" s="74">
        <f t="shared" si="1"/>
        <v>0.007875</v>
      </c>
      <c r="T9" s="157">
        <f t="shared" si="2"/>
        <v>0.637875</v>
      </c>
      <c r="U9" s="157">
        <f t="shared" si="3"/>
        <v>91.854</v>
      </c>
      <c r="V9" s="27"/>
      <c r="W9" s="157">
        <f t="shared" si="4"/>
        <v>0</v>
      </c>
      <c r="X9" s="124" t="s">
        <v>351</v>
      </c>
      <c r="Y9" s="30"/>
      <c r="Z9" s="30" t="s">
        <v>66</v>
      </c>
      <c r="AA9" s="37">
        <v>1.99</v>
      </c>
      <c r="AB9" s="30" t="s">
        <v>352</v>
      </c>
      <c r="AC9" s="30"/>
    </row>
    <row r="10" spans="1:29" s="14" customFormat="1" ht="24.75" customHeight="1">
      <c r="A10" s="30" t="s">
        <v>360</v>
      </c>
      <c r="B10" s="30" t="s">
        <v>348</v>
      </c>
      <c r="C10" s="30" t="s">
        <v>484</v>
      </c>
      <c r="D10" s="32" t="s">
        <v>362</v>
      </c>
      <c r="E10" s="32" t="s">
        <v>574</v>
      </c>
      <c r="F10" s="36" t="s">
        <v>257</v>
      </c>
      <c r="G10" s="36" t="s">
        <v>257</v>
      </c>
      <c r="H10" s="30" t="s">
        <v>361</v>
      </c>
      <c r="I10" s="30" t="s">
        <v>361</v>
      </c>
      <c r="J10" s="27"/>
      <c r="K10" s="162">
        <v>0.97</v>
      </c>
      <c r="L10" s="30">
        <v>1.02</v>
      </c>
      <c r="M10" s="30">
        <v>72</v>
      </c>
      <c r="N10" s="30">
        <v>1.02</v>
      </c>
      <c r="O10" s="30">
        <v>0.029</v>
      </c>
      <c r="P10" s="30">
        <v>72</v>
      </c>
      <c r="Q10" s="122">
        <v>0</v>
      </c>
      <c r="R10" s="27">
        <f t="shared" si="0"/>
        <v>1.03</v>
      </c>
      <c r="S10" s="74">
        <f t="shared" si="1"/>
        <v>0.012875000000000001</v>
      </c>
      <c r="T10" s="157">
        <f t="shared" si="2"/>
        <v>1.042875</v>
      </c>
      <c r="U10" s="157">
        <f t="shared" si="3"/>
        <v>75.087</v>
      </c>
      <c r="V10" s="27"/>
      <c r="W10" s="157">
        <f t="shared" si="4"/>
        <v>0</v>
      </c>
      <c r="X10" s="124" t="s">
        <v>351</v>
      </c>
      <c r="Y10" s="27"/>
      <c r="Z10" s="30" t="s">
        <v>66</v>
      </c>
      <c r="AA10" s="37">
        <v>2.99</v>
      </c>
      <c r="AB10" s="27" t="s">
        <v>352</v>
      </c>
      <c r="AC10" s="27"/>
    </row>
    <row r="11" spans="1:29" s="14" customFormat="1" ht="24.75" customHeight="1">
      <c r="A11" s="30" t="s">
        <v>363</v>
      </c>
      <c r="B11" s="30" t="s">
        <v>367</v>
      </c>
      <c r="C11" s="30" t="s">
        <v>485</v>
      </c>
      <c r="D11" s="32" t="s">
        <v>365</v>
      </c>
      <c r="E11" s="32" t="s">
        <v>574</v>
      </c>
      <c r="F11" s="36" t="s">
        <v>258</v>
      </c>
      <c r="G11" s="36" t="s">
        <v>258</v>
      </c>
      <c r="H11" s="30" t="s">
        <v>364</v>
      </c>
      <c r="I11" s="30" t="s">
        <v>364</v>
      </c>
      <c r="J11" s="27"/>
      <c r="K11" s="162">
        <v>1.12</v>
      </c>
      <c r="L11" s="30">
        <v>1.78</v>
      </c>
      <c r="M11" s="30">
        <v>72</v>
      </c>
      <c r="N11" s="30">
        <v>1.78</v>
      </c>
      <c r="O11" s="127">
        <v>0.05</v>
      </c>
      <c r="P11" s="30">
        <v>72</v>
      </c>
      <c r="Q11" s="122">
        <v>0</v>
      </c>
      <c r="R11" s="27">
        <f t="shared" si="0"/>
        <v>1.22</v>
      </c>
      <c r="S11" s="74">
        <f t="shared" si="1"/>
        <v>0.01525</v>
      </c>
      <c r="T11" s="157">
        <f t="shared" si="2"/>
        <v>1.23525</v>
      </c>
      <c r="U11" s="157">
        <f t="shared" si="3"/>
        <v>88.938</v>
      </c>
      <c r="V11" s="27"/>
      <c r="W11" s="157">
        <f t="shared" si="4"/>
        <v>0</v>
      </c>
      <c r="X11" s="124" t="s">
        <v>351</v>
      </c>
      <c r="Y11" s="27"/>
      <c r="Z11" s="30" t="s">
        <v>66</v>
      </c>
      <c r="AA11" s="37">
        <v>3.99</v>
      </c>
      <c r="AB11" s="27" t="s">
        <v>352</v>
      </c>
      <c r="AC11" s="27"/>
    </row>
    <row r="12" spans="1:29" s="14" customFormat="1" ht="24.75" customHeight="1">
      <c r="A12" s="30" t="s">
        <v>366</v>
      </c>
      <c r="B12" s="30" t="s">
        <v>367</v>
      </c>
      <c r="C12" s="30" t="s">
        <v>486</v>
      </c>
      <c r="D12" s="32" t="s">
        <v>369</v>
      </c>
      <c r="E12" s="32" t="s">
        <v>574</v>
      </c>
      <c r="F12" s="36" t="s">
        <v>259</v>
      </c>
      <c r="G12" s="36" t="s">
        <v>259</v>
      </c>
      <c r="H12" s="30" t="s">
        <v>368</v>
      </c>
      <c r="I12" s="30" t="s">
        <v>368</v>
      </c>
      <c r="J12" s="27"/>
      <c r="K12" s="162">
        <v>1.7</v>
      </c>
      <c r="L12" s="30">
        <v>2.02</v>
      </c>
      <c r="M12" s="30">
        <v>48</v>
      </c>
      <c r="N12" s="30">
        <v>2.02</v>
      </c>
      <c r="O12" s="30">
        <v>0.057</v>
      </c>
      <c r="P12" s="30">
        <v>48</v>
      </c>
      <c r="Q12" s="122">
        <v>0</v>
      </c>
      <c r="R12" s="27">
        <f t="shared" si="0"/>
        <v>1.87</v>
      </c>
      <c r="S12" s="74">
        <f t="shared" si="1"/>
        <v>0.023375000000000003</v>
      </c>
      <c r="T12" s="157">
        <f t="shared" si="2"/>
        <v>1.893375</v>
      </c>
      <c r="U12" s="157">
        <f t="shared" si="3"/>
        <v>90.882</v>
      </c>
      <c r="V12" s="27"/>
      <c r="W12" s="157">
        <f t="shared" si="4"/>
        <v>0</v>
      </c>
      <c r="X12" s="124" t="s">
        <v>351</v>
      </c>
      <c r="Y12" s="27"/>
      <c r="Z12" s="30" t="s">
        <v>66</v>
      </c>
      <c r="AA12" s="37">
        <v>4.99</v>
      </c>
      <c r="AB12" s="27" t="s">
        <v>352</v>
      </c>
      <c r="AC12" s="27"/>
    </row>
    <row r="13" spans="1:29" s="14" customFormat="1" ht="24.75" customHeight="1">
      <c r="A13" s="30" t="s">
        <v>370</v>
      </c>
      <c r="B13" s="30" t="s">
        <v>348</v>
      </c>
      <c r="C13" s="30" t="s">
        <v>487</v>
      </c>
      <c r="D13" s="32" t="s">
        <v>359</v>
      </c>
      <c r="E13" s="32" t="s">
        <v>574</v>
      </c>
      <c r="F13" s="36" t="s">
        <v>261</v>
      </c>
      <c r="G13" s="36" t="s">
        <v>261</v>
      </c>
      <c r="H13" s="30" t="s">
        <v>371</v>
      </c>
      <c r="I13" s="30" t="s">
        <v>371</v>
      </c>
      <c r="J13" s="27"/>
      <c r="K13" s="162">
        <v>0.56</v>
      </c>
      <c r="L13" s="30">
        <v>0.31</v>
      </c>
      <c r="M13" s="30">
        <v>48</v>
      </c>
      <c r="N13" s="30">
        <v>0.31</v>
      </c>
      <c r="O13" s="30">
        <v>0.009</v>
      </c>
      <c r="P13" s="30">
        <v>48</v>
      </c>
      <c r="Q13" s="122">
        <v>0</v>
      </c>
      <c r="R13" s="27">
        <f t="shared" si="0"/>
        <v>0.59</v>
      </c>
      <c r="S13" s="74">
        <f t="shared" si="1"/>
        <v>0.007375</v>
      </c>
      <c r="T13" s="157">
        <f t="shared" si="2"/>
        <v>0.597375</v>
      </c>
      <c r="U13" s="157">
        <f t="shared" si="3"/>
        <v>28.674</v>
      </c>
      <c r="V13" s="27"/>
      <c r="W13" s="157">
        <f t="shared" si="4"/>
        <v>0</v>
      </c>
      <c r="X13" s="124" t="s">
        <v>351</v>
      </c>
      <c r="Y13" s="27"/>
      <c r="Z13" s="30" t="s">
        <v>66</v>
      </c>
      <c r="AA13" s="37">
        <v>1.49</v>
      </c>
      <c r="AB13" s="27" t="s">
        <v>352</v>
      </c>
      <c r="AC13" s="27"/>
    </row>
    <row r="14" spans="1:29" s="14" customFormat="1" ht="24.75" customHeight="1">
      <c r="A14" s="30" t="s">
        <v>372</v>
      </c>
      <c r="B14" s="130" t="s">
        <v>170</v>
      </c>
      <c r="C14" s="30" t="s">
        <v>488</v>
      </c>
      <c r="D14" s="32" t="s">
        <v>464</v>
      </c>
      <c r="E14" s="32" t="s">
        <v>574</v>
      </c>
      <c r="F14" s="36" t="s">
        <v>262</v>
      </c>
      <c r="G14" s="36" t="s">
        <v>262</v>
      </c>
      <c r="H14" s="30" t="s">
        <v>373</v>
      </c>
      <c r="I14" s="30" t="s">
        <v>373</v>
      </c>
      <c r="J14" s="27"/>
      <c r="K14" s="162">
        <v>0.67</v>
      </c>
      <c r="L14" s="30">
        <v>0.49</v>
      </c>
      <c r="M14" s="30">
        <v>48</v>
      </c>
      <c r="N14" s="30">
        <v>0.49</v>
      </c>
      <c r="O14" s="30">
        <v>0.014</v>
      </c>
      <c r="P14" s="30">
        <v>48</v>
      </c>
      <c r="Q14" s="122">
        <v>0</v>
      </c>
      <c r="R14" s="27">
        <f t="shared" si="0"/>
        <v>0.72</v>
      </c>
      <c r="S14" s="74">
        <f t="shared" si="1"/>
        <v>0.009</v>
      </c>
      <c r="T14" s="157">
        <f t="shared" si="2"/>
        <v>0.729</v>
      </c>
      <c r="U14" s="157">
        <f t="shared" si="3"/>
        <v>34.992</v>
      </c>
      <c r="V14" s="27"/>
      <c r="W14" s="157">
        <f t="shared" si="4"/>
        <v>0</v>
      </c>
      <c r="X14" s="124" t="s">
        <v>351</v>
      </c>
      <c r="Y14" s="27"/>
      <c r="Z14" s="30" t="s">
        <v>66</v>
      </c>
      <c r="AA14" s="37">
        <v>1.99</v>
      </c>
      <c r="AB14" s="27" t="s">
        <v>352</v>
      </c>
      <c r="AC14" s="27"/>
    </row>
    <row r="15" spans="1:29" s="14" customFormat="1" ht="24.75" customHeight="1">
      <c r="A15" s="30" t="s">
        <v>374</v>
      </c>
      <c r="B15" s="130" t="s">
        <v>170</v>
      </c>
      <c r="C15" s="30" t="s">
        <v>489</v>
      </c>
      <c r="D15" s="32" t="s">
        <v>465</v>
      </c>
      <c r="E15" s="32" t="s">
        <v>574</v>
      </c>
      <c r="F15" s="36" t="s">
        <v>263</v>
      </c>
      <c r="G15" s="36" t="s">
        <v>263</v>
      </c>
      <c r="H15" s="30" t="s">
        <v>375</v>
      </c>
      <c r="I15" s="30" t="s">
        <v>375</v>
      </c>
      <c r="J15" s="27"/>
      <c r="K15" s="162">
        <v>0.92</v>
      </c>
      <c r="L15" s="30">
        <v>0.69</v>
      </c>
      <c r="M15" s="30">
        <v>48</v>
      </c>
      <c r="N15" s="30">
        <v>0.69</v>
      </c>
      <c r="O15" s="127">
        <v>0.02</v>
      </c>
      <c r="P15" s="30">
        <v>48</v>
      </c>
      <c r="Q15" s="122">
        <v>0</v>
      </c>
      <c r="R15" s="27">
        <f t="shared" si="0"/>
        <v>0.98</v>
      </c>
      <c r="S15" s="74">
        <f t="shared" si="1"/>
        <v>0.01225</v>
      </c>
      <c r="T15" s="157">
        <f t="shared" si="2"/>
        <v>0.99225</v>
      </c>
      <c r="U15" s="157">
        <f t="shared" si="3"/>
        <v>47.628</v>
      </c>
      <c r="V15" s="27"/>
      <c r="W15" s="157">
        <f t="shared" si="4"/>
        <v>0</v>
      </c>
      <c r="X15" s="124" t="s">
        <v>351</v>
      </c>
      <c r="Y15" s="27"/>
      <c r="Z15" s="30" t="s">
        <v>66</v>
      </c>
      <c r="AA15" s="37">
        <v>2.99</v>
      </c>
      <c r="AB15" s="27" t="s">
        <v>352</v>
      </c>
      <c r="AC15" s="27"/>
    </row>
    <row r="16" spans="1:29" s="14" customFormat="1" ht="24.75" customHeight="1">
      <c r="A16" s="30" t="s">
        <v>382</v>
      </c>
      <c r="B16" s="130" t="s">
        <v>170</v>
      </c>
      <c r="C16" s="30" t="s">
        <v>490</v>
      </c>
      <c r="D16" s="32" t="s">
        <v>464</v>
      </c>
      <c r="E16" s="32" t="s">
        <v>574</v>
      </c>
      <c r="F16" s="36" t="s">
        <v>303</v>
      </c>
      <c r="G16" s="36" t="s">
        <v>303</v>
      </c>
      <c r="H16" s="30" t="s">
        <v>383</v>
      </c>
      <c r="I16" s="30" t="s">
        <v>383</v>
      </c>
      <c r="J16" s="27"/>
      <c r="K16" s="162">
        <v>0.68</v>
      </c>
      <c r="L16" s="30">
        <v>0.24</v>
      </c>
      <c r="M16" s="30">
        <v>48</v>
      </c>
      <c r="N16" s="30">
        <v>0.24</v>
      </c>
      <c r="O16" s="30">
        <v>0.007</v>
      </c>
      <c r="P16" s="30">
        <v>48</v>
      </c>
      <c r="Q16" s="122">
        <v>0</v>
      </c>
      <c r="R16" s="27">
        <f t="shared" si="0"/>
        <v>0.7</v>
      </c>
      <c r="S16" s="74">
        <f t="shared" si="1"/>
        <v>0.008749999999999999</v>
      </c>
      <c r="T16" s="157">
        <f t="shared" si="2"/>
        <v>0.70875</v>
      </c>
      <c r="U16" s="157">
        <f t="shared" si="3"/>
        <v>34.019999999999996</v>
      </c>
      <c r="V16" s="27"/>
      <c r="W16" s="157">
        <f t="shared" si="4"/>
        <v>0</v>
      </c>
      <c r="X16" s="124" t="s">
        <v>351</v>
      </c>
      <c r="Y16" s="27"/>
      <c r="Z16" s="30" t="s">
        <v>66</v>
      </c>
      <c r="AA16" s="37">
        <v>1.99</v>
      </c>
      <c r="AB16" s="27" t="s">
        <v>352</v>
      </c>
      <c r="AC16" s="27"/>
    </row>
    <row r="17" spans="1:29" s="14" customFormat="1" ht="24.75" customHeight="1">
      <c r="A17" s="30" t="s">
        <v>384</v>
      </c>
      <c r="B17" s="130" t="s">
        <v>170</v>
      </c>
      <c r="C17" s="30" t="s">
        <v>491</v>
      </c>
      <c r="D17" s="32" t="s">
        <v>463</v>
      </c>
      <c r="E17" s="32" t="s">
        <v>574</v>
      </c>
      <c r="F17" s="36" t="s">
        <v>304</v>
      </c>
      <c r="G17" s="36" t="s">
        <v>304</v>
      </c>
      <c r="H17" s="30" t="s">
        <v>385</v>
      </c>
      <c r="I17" s="30" t="s">
        <v>385</v>
      </c>
      <c r="J17" s="27"/>
      <c r="K17" s="162">
        <v>0.84</v>
      </c>
      <c r="L17" s="30">
        <v>0.36</v>
      </c>
      <c r="M17" s="30">
        <v>48</v>
      </c>
      <c r="N17" s="30">
        <v>0.36</v>
      </c>
      <c r="O17" s="127">
        <v>0.01</v>
      </c>
      <c r="P17" s="30">
        <v>48</v>
      </c>
      <c r="Q17" s="122">
        <v>0</v>
      </c>
      <c r="R17" s="27">
        <f t="shared" si="0"/>
        <v>0.87</v>
      </c>
      <c r="S17" s="74">
        <f t="shared" si="1"/>
        <v>0.010875000000000001</v>
      </c>
      <c r="T17" s="157">
        <f t="shared" si="2"/>
        <v>0.880875</v>
      </c>
      <c r="U17" s="157">
        <f>SUM(T17*P17)</f>
        <v>42.282</v>
      </c>
      <c r="V17" s="27"/>
      <c r="W17" s="157">
        <f t="shared" si="4"/>
        <v>0</v>
      </c>
      <c r="X17" s="124" t="s">
        <v>351</v>
      </c>
      <c r="Y17" s="27"/>
      <c r="Z17" s="30" t="s">
        <v>66</v>
      </c>
      <c r="AA17" s="37">
        <v>2.99</v>
      </c>
      <c r="AB17" s="27" t="s">
        <v>352</v>
      </c>
      <c r="AC17" s="27"/>
    </row>
    <row r="18" spans="1:29" s="14" customFormat="1" ht="24.75" customHeight="1">
      <c r="A18" s="30" t="s">
        <v>381</v>
      </c>
      <c r="B18" s="130" t="s">
        <v>170</v>
      </c>
      <c r="C18" s="30" t="s">
        <v>492</v>
      </c>
      <c r="D18" s="32" t="s">
        <v>413</v>
      </c>
      <c r="E18" s="32" t="s">
        <v>574</v>
      </c>
      <c r="F18" s="36" t="s">
        <v>305</v>
      </c>
      <c r="G18" s="36" t="s">
        <v>305</v>
      </c>
      <c r="H18" s="30" t="s">
        <v>386</v>
      </c>
      <c r="I18" s="30" t="s">
        <v>386</v>
      </c>
      <c r="J18" s="27"/>
      <c r="K18" s="162">
        <v>1.05</v>
      </c>
      <c r="L18" s="30">
        <v>0.52</v>
      </c>
      <c r="M18" s="30">
        <v>48</v>
      </c>
      <c r="N18" s="30">
        <v>0.52</v>
      </c>
      <c r="O18" s="30">
        <v>0.015</v>
      </c>
      <c r="P18" s="30">
        <v>48</v>
      </c>
      <c r="Q18" s="122">
        <v>0</v>
      </c>
      <c r="R18" s="27">
        <f t="shared" si="0"/>
        <v>1.1</v>
      </c>
      <c r="S18" s="74">
        <f t="shared" si="1"/>
        <v>0.013750000000000002</v>
      </c>
      <c r="T18" s="157">
        <f t="shared" si="2"/>
        <v>1.11375</v>
      </c>
      <c r="U18" s="157">
        <f t="shared" si="3"/>
        <v>53.46</v>
      </c>
      <c r="V18" s="27"/>
      <c r="W18" s="157">
        <f t="shared" si="4"/>
        <v>0</v>
      </c>
      <c r="X18" s="124" t="s">
        <v>351</v>
      </c>
      <c r="Y18" s="27"/>
      <c r="Z18" s="30" t="s">
        <v>66</v>
      </c>
      <c r="AA18" s="37">
        <v>3.49</v>
      </c>
      <c r="AB18" s="27" t="s">
        <v>352</v>
      </c>
      <c r="AC18" s="27"/>
    </row>
    <row r="19" spans="1:29" s="14" customFormat="1" ht="24.75" customHeight="1">
      <c r="A19" s="30" t="s">
        <v>393</v>
      </c>
      <c r="B19" s="130" t="s">
        <v>170</v>
      </c>
      <c r="C19" s="30" t="s">
        <v>493</v>
      </c>
      <c r="D19" s="32" t="s">
        <v>413</v>
      </c>
      <c r="E19" s="32" t="s">
        <v>574</v>
      </c>
      <c r="F19" s="36" t="s">
        <v>264</v>
      </c>
      <c r="G19" s="36" t="s">
        <v>264</v>
      </c>
      <c r="H19" s="30" t="s">
        <v>394</v>
      </c>
      <c r="I19" s="30" t="s">
        <v>394</v>
      </c>
      <c r="J19" s="27"/>
      <c r="K19" s="162">
        <v>1.04</v>
      </c>
      <c r="L19" s="30">
        <v>0.48</v>
      </c>
      <c r="M19" s="30">
        <v>48</v>
      </c>
      <c r="N19" s="30">
        <v>0.48</v>
      </c>
      <c r="O19" s="30">
        <v>0.014</v>
      </c>
      <c r="P19" s="30">
        <v>48</v>
      </c>
      <c r="Q19" s="122">
        <v>0</v>
      </c>
      <c r="R19" s="27">
        <f t="shared" si="0"/>
        <v>1.08</v>
      </c>
      <c r="S19" s="74">
        <f t="shared" si="1"/>
        <v>0.013500000000000002</v>
      </c>
      <c r="T19" s="157">
        <f t="shared" si="2"/>
        <v>1.0935000000000001</v>
      </c>
      <c r="U19" s="157">
        <f t="shared" si="3"/>
        <v>52.48800000000001</v>
      </c>
      <c r="V19" s="27"/>
      <c r="W19" s="157">
        <f t="shared" si="4"/>
        <v>0</v>
      </c>
      <c r="X19" s="124" t="s">
        <v>351</v>
      </c>
      <c r="Y19" s="27"/>
      <c r="Z19" s="30" t="s">
        <v>66</v>
      </c>
      <c r="AA19" s="37">
        <v>1.99</v>
      </c>
      <c r="AB19" s="27" t="s">
        <v>352</v>
      </c>
      <c r="AC19" s="27"/>
    </row>
    <row r="20" spans="1:29" s="14" customFormat="1" ht="24.75" customHeight="1">
      <c r="A20" s="30" t="s">
        <v>395</v>
      </c>
      <c r="B20" s="130" t="s">
        <v>170</v>
      </c>
      <c r="C20" s="30" t="s">
        <v>494</v>
      </c>
      <c r="D20" s="32" t="s">
        <v>464</v>
      </c>
      <c r="E20" s="32" t="s">
        <v>574</v>
      </c>
      <c r="F20" s="36" t="s">
        <v>312</v>
      </c>
      <c r="G20" s="36" t="s">
        <v>312</v>
      </c>
      <c r="H20" s="30" t="s">
        <v>396</v>
      </c>
      <c r="I20" s="30" t="s">
        <v>396</v>
      </c>
      <c r="J20" s="27"/>
      <c r="K20" s="162">
        <v>0.68</v>
      </c>
      <c r="L20" s="30">
        <v>0.46</v>
      </c>
      <c r="M20" s="30">
        <v>48</v>
      </c>
      <c r="N20" s="30">
        <v>0.46</v>
      </c>
      <c r="O20" s="30">
        <v>0.013</v>
      </c>
      <c r="P20" s="30">
        <v>48</v>
      </c>
      <c r="Q20" s="122">
        <v>0</v>
      </c>
      <c r="R20" s="27">
        <f t="shared" si="0"/>
        <v>0.72</v>
      </c>
      <c r="S20" s="74">
        <f t="shared" si="1"/>
        <v>0.009</v>
      </c>
      <c r="T20" s="157">
        <f t="shared" si="2"/>
        <v>0.729</v>
      </c>
      <c r="U20" s="157">
        <f t="shared" si="3"/>
        <v>34.992</v>
      </c>
      <c r="V20" s="27"/>
      <c r="W20" s="157">
        <f t="shared" si="4"/>
        <v>0</v>
      </c>
      <c r="X20" s="124" t="s">
        <v>351</v>
      </c>
      <c r="Y20" s="27"/>
      <c r="Z20" s="30" t="s">
        <v>66</v>
      </c>
      <c r="AA20" s="37">
        <v>1.99</v>
      </c>
      <c r="AB20" s="27" t="s">
        <v>352</v>
      </c>
      <c r="AC20" s="27"/>
    </row>
    <row r="21" spans="1:29" s="14" customFormat="1" ht="24.75" customHeight="1">
      <c r="A21" s="30" t="s">
        <v>376</v>
      </c>
      <c r="B21" s="130" t="s">
        <v>170</v>
      </c>
      <c r="C21" s="30" t="s">
        <v>495</v>
      </c>
      <c r="D21" s="141" t="s">
        <v>377</v>
      </c>
      <c r="E21" s="32" t="s">
        <v>574</v>
      </c>
      <c r="F21" s="123" t="s">
        <v>467</v>
      </c>
      <c r="G21" s="123" t="s">
        <v>467</v>
      </c>
      <c r="H21" s="30" t="s">
        <v>378</v>
      </c>
      <c r="I21" s="30" t="s">
        <v>378</v>
      </c>
      <c r="J21" s="27"/>
      <c r="K21" s="162">
        <v>1.07</v>
      </c>
      <c r="L21" s="30">
        <v>0.95</v>
      </c>
      <c r="M21" s="30">
        <v>48</v>
      </c>
      <c r="N21" s="30">
        <v>0.95</v>
      </c>
      <c r="O21" s="30">
        <v>0.027</v>
      </c>
      <c r="P21" s="30">
        <v>48</v>
      </c>
      <c r="Q21" s="122">
        <v>0</v>
      </c>
      <c r="R21" s="27">
        <f t="shared" si="0"/>
        <v>1.15</v>
      </c>
      <c r="S21" s="74">
        <f t="shared" si="1"/>
        <v>0.014374999999999999</v>
      </c>
      <c r="T21" s="157">
        <f t="shared" si="2"/>
        <v>1.164375</v>
      </c>
      <c r="U21" s="157">
        <f t="shared" si="3"/>
        <v>55.89</v>
      </c>
      <c r="V21" s="27"/>
      <c r="W21" s="157">
        <f t="shared" si="4"/>
        <v>0</v>
      </c>
      <c r="X21" s="124" t="s">
        <v>351</v>
      </c>
      <c r="Y21" s="27"/>
      <c r="Z21" s="30" t="s">
        <v>66</v>
      </c>
      <c r="AA21" s="37"/>
      <c r="AB21" s="27" t="s">
        <v>352</v>
      </c>
      <c r="AC21" s="27"/>
    </row>
    <row r="22" spans="1:29" s="14" customFormat="1" ht="24.75" customHeight="1">
      <c r="A22" s="30" t="s">
        <v>379</v>
      </c>
      <c r="B22" s="130" t="s">
        <v>170</v>
      </c>
      <c r="C22" s="30" t="s">
        <v>496</v>
      </c>
      <c r="D22" s="141" t="s">
        <v>377</v>
      </c>
      <c r="E22" s="32" t="s">
        <v>574</v>
      </c>
      <c r="F22" s="123" t="s">
        <v>468</v>
      </c>
      <c r="G22" s="123" t="s">
        <v>468</v>
      </c>
      <c r="H22" s="30" t="s">
        <v>380</v>
      </c>
      <c r="I22" s="30" t="s">
        <v>380</v>
      </c>
      <c r="J22" s="27"/>
      <c r="K22" s="162">
        <v>1.69</v>
      </c>
      <c r="L22" s="30">
        <v>1.42</v>
      </c>
      <c r="M22" s="30">
        <v>48</v>
      </c>
      <c r="N22" s="30">
        <v>1.42</v>
      </c>
      <c r="O22" s="127">
        <v>0.04</v>
      </c>
      <c r="P22" s="30">
        <v>48</v>
      </c>
      <c r="Q22" s="122">
        <v>0</v>
      </c>
      <c r="R22" s="27">
        <f t="shared" si="0"/>
        <v>1.81</v>
      </c>
      <c r="S22" s="74">
        <f t="shared" si="1"/>
        <v>0.022625000000000003</v>
      </c>
      <c r="T22" s="157">
        <f t="shared" si="2"/>
        <v>1.832625</v>
      </c>
      <c r="U22" s="157">
        <f t="shared" si="3"/>
        <v>87.966</v>
      </c>
      <c r="V22" s="27"/>
      <c r="W22" s="157">
        <f t="shared" si="4"/>
        <v>0</v>
      </c>
      <c r="X22" s="124" t="s">
        <v>351</v>
      </c>
      <c r="Y22" s="27"/>
      <c r="Z22" s="30" t="s">
        <v>66</v>
      </c>
      <c r="AA22" s="37"/>
      <c r="AB22" s="27" t="s">
        <v>352</v>
      </c>
      <c r="AC22" s="27"/>
    </row>
    <row r="23" spans="1:29" s="14" customFormat="1" ht="24.75" customHeight="1">
      <c r="A23" s="30" t="s">
        <v>387</v>
      </c>
      <c r="B23" s="130" t="s">
        <v>170</v>
      </c>
      <c r="C23" s="30" t="s">
        <v>497</v>
      </c>
      <c r="D23" s="141" t="s">
        <v>377</v>
      </c>
      <c r="E23" s="32" t="s">
        <v>574</v>
      </c>
      <c r="F23" s="123" t="s">
        <v>469</v>
      </c>
      <c r="G23" s="123" t="s">
        <v>469</v>
      </c>
      <c r="H23" s="30" t="s">
        <v>388</v>
      </c>
      <c r="I23" s="30" t="s">
        <v>388</v>
      </c>
      <c r="J23" s="27"/>
      <c r="K23" s="162">
        <v>0.99</v>
      </c>
      <c r="L23" s="30">
        <v>0.27</v>
      </c>
      <c r="M23" s="30">
        <v>48</v>
      </c>
      <c r="N23" s="30">
        <v>0.27</v>
      </c>
      <c r="O23" s="30">
        <v>0.008</v>
      </c>
      <c r="P23" s="30">
        <v>48</v>
      </c>
      <c r="Q23" s="122">
        <v>0</v>
      </c>
      <c r="R23" s="27">
        <f t="shared" si="0"/>
        <v>1.02</v>
      </c>
      <c r="S23" s="74">
        <f t="shared" si="1"/>
        <v>0.012750000000000001</v>
      </c>
      <c r="T23" s="157">
        <f t="shared" si="2"/>
        <v>1.03275</v>
      </c>
      <c r="U23" s="157">
        <f t="shared" si="3"/>
        <v>49.572</v>
      </c>
      <c r="V23" s="27"/>
      <c r="W23" s="157">
        <f t="shared" si="4"/>
        <v>0</v>
      </c>
      <c r="X23" s="124" t="s">
        <v>351</v>
      </c>
      <c r="Y23" s="27"/>
      <c r="Z23" s="30" t="s">
        <v>66</v>
      </c>
      <c r="AA23" s="37"/>
      <c r="AB23" s="27" t="s">
        <v>352</v>
      </c>
      <c r="AC23" s="27"/>
    </row>
    <row r="24" spans="1:29" s="14" customFormat="1" ht="24.75" customHeight="1">
      <c r="A24" s="30" t="s">
        <v>389</v>
      </c>
      <c r="B24" s="130" t="s">
        <v>170</v>
      </c>
      <c r="C24" s="30" t="s">
        <v>498</v>
      </c>
      <c r="D24" s="141" t="s">
        <v>377</v>
      </c>
      <c r="E24" s="32" t="s">
        <v>574</v>
      </c>
      <c r="F24" s="123" t="s">
        <v>470</v>
      </c>
      <c r="G24" s="123" t="s">
        <v>470</v>
      </c>
      <c r="H24" s="30" t="s">
        <v>390</v>
      </c>
      <c r="I24" s="30" t="s">
        <v>390</v>
      </c>
      <c r="J24" s="27"/>
      <c r="K24" s="162">
        <v>1.36</v>
      </c>
      <c r="L24" s="40">
        <v>0.4</v>
      </c>
      <c r="M24" s="30">
        <v>48</v>
      </c>
      <c r="N24" s="40">
        <v>0.4</v>
      </c>
      <c r="O24" s="30">
        <v>0.011</v>
      </c>
      <c r="P24" s="30">
        <v>48</v>
      </c>
      <c r="Q24" s="122">
        <v>0</v>
      </c>
      <c r="R24" s="27">
        <f t="shared" si="0"/>
        <v>1.4</v>
      </c>
      <c r="S24" s="74">
        <f t="shared" si="1"/>
        <v>0.017499999999999998</v>
      </c>
      <c r="T24" s="157">
        <f t="shared" si="2"/>
        <v>1.4175</v>
      </c>
      <c r="U24" s="157">
        <f t="shared" si="3"/>
        <v>68.03999999999999</v>
      </c>
      <c r="V24" s="27"/>
      <c r="W24" s="157">
        <f t="shared" si="4"/>
        <v>0</v>
      </c>
      <c r="X24" s="124" t="s">
        <v>351</v>
      </c>
      <c r="Y24" s="27"/>
      <c r="Z24" s="30" t="s">
        <v>66</v>
      </c>
      <c r="AA24" s="37"/>
      <c r="AB24" s="27" t="s">
        <v>352</v>
      </c>
      <c r="AC24" s="27"/>
    </row>
    <row r="25" spans="1:29" s="14" customFormat="1" ht="24.75" customHeight="1">
      <c r="A25" s="30" t="s">
        <v>391</v>
      </c>
      <c r="B25" s="130" t="s">
        <v>170</v>
      </c>
      <c r="C25" s="30" t="s">
        <v>499</v>
      </c>
      <c r="D25" s="141" t="s">
        <v>377</v>
      </c>
      <c r="E25" s="32" t="s">
        <v>574</v>
      </c>
      <c r="F25" s="123" t="s">
        <v>471</v>
      </c>
      <c r="G25" s="123" t="s">
        <v>471</v>
      </c>
      <c r="H25" s="30" t="s">
        <v>392</v>
      </c>
      <c r="I25" s="30" t="s">
        <v>392</v>
      </c>
      <c r="J25" s="27"/>
      <c r="K25" s="162">
        <v>1.99</v>
      </c>
      <c r="L25" s="30">
        <v>0.58</v>
      </c>
      <c r="M25" s="30">
        <v>48</v>
      </c>
      <c r="N25" s="30">
        <v>0.58</v>
      </c>
      <c r="O25" s="30">
        <v>0.016</v>
      </c>
      <c r="P25" s="30">
        <v>48</v>
      </c>
      <c r="Q25" s="122">
        <v>0</v>
      </c>
      <c r="R25" s="27">
        <f>ROUNDUP(K25+K25*Q25+((N25/P25)*4),2)</f>
        <v>2.0399999999999996</v>
      </c>
      <c r="S25" s="74">
        <f t="shared" si="1"/>
        <v>0.025499999999999995</v>
      </c>
      <c r="T25" s="157">
        <f t="shared" si="2"/>
        <v>2.0654999999999997</v>
      </c>
      <c r="U25" s="157">
        <f t="shared" si="3"/>
        <v>99.14399999999998</v>
      </c>
      <c r="V25" s="27"/>
      <c r="W25" s="157">
        <f t="shared" si="4"/>
        <v>0</v>
      </c>
      <c r="X25" s="124" t="s">
        <v>351</v>
      </c>
      <c r="Y25" s="27"/>
      <c r="Z25" s="30" t="s">
        <v>66</v>
      </c>
      <c r="AA25" s="37"/>
      <c r="AB25" s="27" t="s">
        <v>352</v>
      </c>
      <c r="AC25" s="27"/>
    </row>
    <row r="26" spans="1:29" s="14" customFormat="1" ht="24.75" customHeight="1">
      <c r="A26" s="30" t="s">
        <v>397</v>
      </c>
      <c r="B26" s="130" t="s">
        <v>170</v>
      </c>
      <c r="C26" s="30" t="s">
        <v>500</v>
      </c>
      <c r="D26" s="68" t="s">
        <v>466</v>
      </c>
      <c r="E26" s="32" t="s">
        <v>574</v>
      </c>
      <c r="F26" s="36" t="s">
        <v>936</v>
      </c>
      <c r="G26" s="36" t="s">
        <v>265</v>
      </c>
      <c r="H26" s="30" t="s">
        <v>398</v>
      </c>
      <c r="I26" s="30" t="s">
        <v>398</v>
      </c>
      <c r="J26" s="27"/>
      <c r="K26" s="162">
        <v>0.18</v>
      </c>
      <c r="L26" s="30">
        <v>0.56</v>
      </c>
      <c r="M26" s="30">
        <v>300</v>
      </c>
      <c r="N26" s="30">
        <v>0.56</v>
      </c>
      <c r="O26" s="30">
        <v>0.016</v>
      </c>
      <c r="P26" s="30">
        <v>300</v>
      </c>
      <c r="Q26" s="122">
        <v>0</v>
      </c>
      <c r="R26" s="27">
        <f>ROUNDUP(K26+K26*Q26+((N26/P26)*4),2)</f>
        <v>0.19</v>
      </c>
      <c r="S26" s="74">
        <f t="shared" si="1"/>
        <v>0.0023750000000000004</v>
      </c>
      <c r="T26" s="157">
        <f t="shared" si="2"/>
        <v>0.192375</v>
      </c>
      <c r="U26" s="157">
        <f t="shared" si="3"/>
        <v>57.7125</v>
      </c>
      <c r="V26" s="27"/>
      <c r="W26" s="157">
        <f t="shared" si="4"/>
        <v>0</v>
      </c>
      <c r="X26" s="124" t="s">
        <v>351</v>
      </c>
      <c r="Y26" s="27"/>
      <c r="Z26" s="30" t="s">
        <v>66</v>
      </c>
      <c r="AA26" s="71" t="s">
        <v>197</v>
      </c>
      <c r="AB26" s="27" t="s">
        <v>352</v>
      </c>
      <c r="AC26" s="27"/>
    </row>
    <row r="27" spans="1:29" s="14" customFormat="1" ht="24.75" customHeight="1">
      <c r="A27" s="30" t="s">
        <v>399</v>
      </c>
      <c r="B27" s="130" t="s">
        <v>170</v>
      </c>
      <c r="C27" s="30" t="s">
        <v>501</v>
      </c>
      <c r="D27" s="68" t="s">
        <v>401</v>
      </c>
      <c r="E27" s="32" t="s">
        <v>574</v>
      </c>
      <c r="F27" s="36" t="s">
        <v>944</v>
      </c>
      <c r="G27" s="36" t="s">
        <v>946</v>
      </c>
      <c r="H27" s="30" t="s">
        <v>400</v>
      </c>
      <c r="I27" s="30" t="s">
        <v>400</v>
      </c>
      <c r="J27" s="27"/>
      <c r="K27" s="162">
        <v>3.653</v>
      </c>
      <c r="L27" s="30">
        <v>1.74</v>
      </c>
      <c r="M27" s="30">
        <v>24</v>
      </c>
      <c r="N27" s="30">
        <v>1.74</v>
      </c>
      <c r="O27" s="127">
        <v>0.05</v>
      </c>
      <c r="P27" s="30">
        <v>24</v>
      </c>
      <c r="Q27" s="122">
        <v>0</v>
      </c>
      <c r="R27" s="27">
        <f t="shared" si="0"/>
        <v>3.9499999999999997</v>
      </c>
      <c r="S27" s="74">
        <f t="shared" si="1"/>
        <v>0.049375</v>
      </c>
      <c r="T27" s="157">
        <f t="shared" si="2"/>
        <v>3.9993749999999997</v>
      </c>
      <c r="U27" s="157">
        <f t="shared" si="3"/>
        <v>95.98499999999999</v>
      </c>
      <c r="V27" s="27"/>
      <c r="W27" s="157">
        <f t="shared" si="4"/>
        <v>0</v>
      </c>
      <c r="X27" s="124" t="s">
        <v>351</v>
      </c>
      <c r="Y27" s="27"/>
      <c r="Z27" s="30" t="s">
        <v>66</v>
      </c>
      <c r="AA27" s="37"/>
      <c r="AB27" s="27" t="s">
        <v>352</v>
      </c>
      <c r="AC27" s="27"/>
    </row>
    <row r="28" spans="1:29" s="14" customFormat="1" ht="24.75" customHeight="1">
      <c r="A28" s="30" t="s">
        <v>402</v>
      </c>
      <c r="B28" s="130" t="s">
        <v>170</v>
      </c>
      <c r="C28" s="30" t="s">
        <v>502</v>
      </c>
      <c r="D28" s="68" t="s">
        <v>404</v>
      </c>
      <c r="E28" s="32" t="s">
        <v>574</v>
      </c>
      <c r="F28" s="36" t="s">
        <v>547</v>
      </c>
      <c r="G28" s="36" t="s">
        <v>268</v>
      </c>
      <c r="H28" s="30" t="s">
        <v>403</v>
      </c>
      <c r="I28" s="30" t="s">
        <v>403</v>
      </c>
      <c r="J28" s="27"/>
      <c r="K28" s="162">
        <v>4.4</v>
      </c>
      <c r="L28" s="30">
        <v>1.3</v>
      </c>
      <c r="M28" s="30">
        <v>24</v>
      </c>
      <c r="N28" s="30">
        <v>1.3</v>
      </c>
      <c r="O28" s="30">
        <v>0.037</v>
      </c>
      <c r="P28" s="30">
        <v>24</v>
      </c>
      <c r="Q28" s="122">
        <v>0</v>
      </c>
      <c r="R28" s="27">
        <f t="shared" si="0"/>
        <v>4.62</v>
      </c>
      <c r="S28" s="74">
        <f t="shared" si="1"/>
        <v>0.05775</v>
      </c>
      <c r="T28" s="157">
        <f t="shared" si="2"/>
        <v>4.6777500000000005</v>
      </c>
      <c r="U28" s="157">
        <f t="shared" si="3"/>
        <v>112.26600000000002</v>
      </c>
      <c r="V28" s="27"/>
      <c r="W28" s="157">
        <f t="shared" si="4"/>
        <v>0</v>
      </c>
      <c r="X28" s="124" t="s">
        <v>351</v>
      </c>
      <c r="Y28" s="27"/>
      <c r="Z28" s="30" t="s">
        <v>66</v>
      </c>
      <c r="AA28" s="37"/>
      <c r="AB28" s="27" t="s">
        <v>352</v>
      </c>
      <c r="AC28" s="27"/>
    </row>
    <row r="29" spans="1:29" s="14" customFormat="1" ht="24.75" customHeight="1">
      <c r="A29" s="30" t="s">
        <v>408</v>
      </c>
      <c r="B29" s="30" t="s">
        <v>409</v>
      </c>
      <c r="C29" s="30" t="s">
        <v>503</v>
      </c>
      <c r="D29" s="68" t="s">
        <v>444</v>
      </c>
      <c r="E29" s="68" t="s">
        <v>575</v>
      </c>
      <c r="F29" s="91" t="s">
        <v>955</v>
      </c>
      <c r="G29" s="91" t="s">
        <v>957</v>
      </c>
      <c r="H29" s="30" t="s">
        <v>410</v>
      </c>
      <c r="I29" s="30" t="s">
        <v>410</v>
      </c>
      <c r="J29" s="27"/>
      <c r="K29" s="162">
        <v>3.2</v>
      </c>
      <c r="L29" s="30">
        <v>1.42</v>
      </c>
      <c r="M29" s="30">
        <v>12</v>
      </c>
      <c r="N29" s="30">
        <v>1.42</v>
      </c>
      <c r="O29" s="127">
        <v>0.04</v>
      </c>
      <c r="P29" s="30">
        <v>12</v>
      </c>
      <c r="Q29" s="122">
        <v>0</v>
      </c>
      <c r="R29" s="27">
        <f t="shared" si="0"/>
        <v>3.6799999999999997</v>
      </c>
      <c r="S29" s="74">
        <f t="shared" si="1"/>
        <v>0.046</v>
      </c>
      <c r="T29" s="157">
        <f t="shared" si="2"/>
        <v>3.7259999999999995</v>
      </c>
      <c r="U29" s="157">
        <f t="shared" si="3"/>
        <v>44.711999999999996</v>
      </c>
      <c r="V29" s="27"/>
      <c r="W29" s="157">
        <f t="shared" si="4"/>
        <v>0</v>
      </c>
      <c r="X29" s="124" t="s">
        <v>351</v>
      </c>
      <c r="Y29" s="27"/>
      <c r="Z29" s="30" t="s">
        <v>66</v>
      </c>
      <c r="AA29" s="37"/>
      <c r="AB29" s="27" t="s">
        <v>352</v>
      </c>
      <c r="AC29" s="27"/>
    </row>
    <row r="30" spans="1:29" s="14" customFormat="1" ht="24.75" customHeight="1">
      <c r="A30" s="30" t="s">
        <v>411</v>
      </c>
      <c r="B30" s="131" t="s">
        <v>172</v>
      </c>
      <c r="C30" s="30" t="s">
        <v>504</v>
      </c>
      <c r="D30" s="68" t="s">
        <v>362</v>
      </c>
      <c r="E30" s="68" t="s">
        <v>575</v>
      </c>
      <c r="F30" s="36" t="s">
        <v>959</v>
      </c>
      <c r="G30" s="36" t="s">
        <v>269</v>
      </c>
      <c r="H30" s="30" t="s">
        <v>412</v>
      </c>
      <c r="I30" s="30" t="s">
        <v>412</v>
      </c>
      <c r="J30" s="27"/>
      <c r="K30" s="162">
        <v>0.97</v>
      </c>
      <c r="L30" s="30">
        <v>0.24</v>
      </c>
      <c r="M30" s="30">
        <v>24</v>
      </c>
      <c r="N30" s="30">
        <v>0.24</v>
      </c>
      <c r="O30" s="30">
        <v>0.007</v>
      </c>
      <c r="P30" s="30">
        <v>24</v>
      </c>
      <c r="Q30" s="122">
        <v>0</v>
      </c>
      <c r="R30" s="27">
        <f t="shared" si="0"/>
        <v>1.01</v>
      </c>
      <c r="S30" s="74">
        <f t="shared" si="1"/>
        <v>0.012625</v>
      </c>
      <c r="T30" s="157">
        <f t="shared" si="2"/>
        <v>1.0226250000000001</v>
      </c>
      <c r="U30" s="157">
        <f t="shared" si="3"/>
        <v>24.543000000000003</v>
      </c>
      <c r="V30" s="27"/>
      <c r="W30" s="157">
        <f t="shared" si="4"/>
        <v>0</v>
      </c>
      <c r="X30" s="124" t="s">
        <v>351</v>
      </c>
      <c r="Y30" s="27"/>
      <c r="Z30" s="30" t="s">
        <v>66</v>
      </c>
      <c r="AA30" s="37"/>
      <c r="AB30" s="27" t="s">
        <v>352</v>
      </c>
      <c r="AC30" s="27"/>
    </row>
    <row r="31" spans="1:29" s="14" customFormat="1" ht="24.75" customHeight="1">
      <c r="A31" s="30" t="s">
        <v>44</v>
      </c>
      <c r="B31" s="13" t="s">
        <v>173</v>
      </c>
      <c r="C31" s="30" t="s">
        <v>505</v>
      </c>
      <c r="D31" s="68" t="s">
        <v>413</v>
      </c>
      <c r="E31" s="68" t="s">
        <v>576</v>
      </c>
      <c r="F31" s="36" t="s">
        <v>270</v>
      </c>
      <c r="G31" s="36" t="s">
        <v>270</v>
      </c>
      <c r="H31" s="30" t="s">
        <v>228</v>
      </c>
      <c r="I31" s="30" t="s">
        <v>228</v>
      </c>
      <c r="J31" s="27"/>
      <c r="K31" s="162">
        <v>1.06</v>
      </c>
      <c r="L31" s="30">
        <v>0.71</v>
      </c>
      <c r="M31" s="30">
        <v>15</v>
      </c>
      <c r="N31" s="30">
        <v>0.71</v>
      </c>
      <c r="O31" s="127">
        <v>0.02</v>
      </c>
      <c r="P31" s="30">
        <v>15</v>
      </c>
      <c r="Q31" s="122">
        <v>0</v>
      </c>
      <c r="R31" s="27">
        <f t="shared" si="0"/>
        <v>1.25</v>
      </c>
      <c r="S31" s="74">
        <f t="shared" si="1"/>
        <v>0.015625</v>
      </c>
      <c r="T31" s="157">
        <f t="shared" si="2"/>
        <v>1.265625</v>
      </c>
      <c r="U31" s="157">
        <f t="shared" si="3"/>
        <v>18.984375</v>
      </c>
      <c r="V31" s="27"/>
      <c r="W31" s="157">
        <f t="shared" si="4"/>
        <v>0</v>
      </c>
      <c r="X31" s="124" t="s">
        <v>351</v>
      </c>
      <c r="Y31" s="27"/>
      <c r="Z31" s="30" t="s">
        <v>66</v>
      </c>
      <c r="AA31" s="37"/>
      <c r="AB31" s="27" t="s">
        <v>352</v>
      </c>
      <c r="AC31" s="27"/>
    </row>
    <row r="32" spans="1:29" s="14" customFormat="1" ht="24.75" customHeight="1">
      <c r="A32" s="30" t="s">
        <v>45</v>
      </c>
      <c r="B32" s="13" t="s">
        <v>173</v>
      </c>
      <c r="C32" s="30" t="s">
        <v>506</v>
      </c>
      <c r="D32" s="68" t="s">
        <v>365</v>
      </c>
      <c r="E32" s="68" t="s">
        <v>576</v>
      </c>
      <c r="F32" s="36" t="s">
        <v>271</v>
      </c>
      <c r="G32" s="36" t="s">
        <v>271</v>
      </c>
      <c r="H32" s="30" t="s">
        <v>229</v>
      </c>
      <c r="I32" s="30" t="s">
        <v>229</v>
      </c>
      <c r="J32" s="27"/>
      <c r="K32" s="162">
        <v>1.13</v>
      </c>
      <c r="L32" s="30">
        <v>1.14</v>
      </c>
      <c r="M32" s="30">
        <v>20</v>
      </c>
      <c r="N32" s="30">
        <v>1.14</v>
      </c>
      <c r="O32" s="30">
        <v>0.032</v>
      </c>
      <c r="P32" s="30">
        <v>20</v>
      </c>
      <c r="Q32" s="122">
        <v>0</v>
      </c>
      <c r="R32" s="27">
        <f t="shared" si="0"/>
        <v>1.36</v>
      </c>
      <c r="S32" s="74">
        <f t="shared" si="1"/>
        <v>0.017</v>
      </c>
      <c r="T32" s="157">
        <f t="shared" si="2"/>
        <v>1.377</v>
      </c>
      <c r="U32" s="157">
        <f t="shared" si="3"/>
        <v>27.54</v>
      </c>
      <c r="V32" s="27"/>
      <c r="W32" s="157">
        <f t="shared" si="4"/>
        <v>0</v>
      </c>
      <c r="X32" s="124" t="s">
        <v>351</v>
      </c>
      <c r="Y32" s="27"/>
      <c r="Z32" s="30" t="s">
        <v>66</v>
      </c>
      <c r="AA32" s="37"/>
      <c r="AB32" s="27" t="s">
        <v>352</v>
      </c>
      <c r="AC32" s="27"/>
    </row>
    <row r="33" spans="1:29" s="14" customFormat="1" ht="24.75" customHeight="1">
      <c r="A33" s="30" t="s">
        <v>46</v>
      </c>
      <c r="B33" s="13" t="s">
        <v>173</v>
      </c>
      <c r="C33" s="30" t="s">
        <v>507</v>
      </c>
      <c r="D33" s="68" t="s">
        <v>365</v>
      </c>
      <c r="E33" s="68" t="s">
        <v>576</v>
      </c>
      <c r="F33" s="36" t="s">
        <v>272</v>
      </c>
      <c r="G33" s="36" t="s">
        <v>272</v>
      </c>
      <c r="H33" s="30" t="s">
        <v>230</v>
      </c>
      <c r="I33" s="30" t="s">
        <v>230</v>
      </c>
      <c r="J33" s="27"/>
      <c r="K33" s="162">
        <v>1.14</v>
      </c>
      <c r="L33" s="40">
        <v>1.5</v>
      </c>
      <c r="M33" s="30">
        <v>30</v>
      </c>
      <c r="N33" s="40">
        <v>1.5</v>
      </c>
      <c r="O33" s="30">
        <v>0.042</v>
      </c>
      <c r="P33" s="30">
        <v>30</v>
      </c>
      <c r="Q33" s="122">
        <v>0</v>
      </c>
      <c r="R33" s="27">
        <f t="shared" si="0"/>
        <v>1.34</v>
      </c>
      <c r="S33" s="74">
        <f t="shared" si="1"/>
        <v>0.01675</v>
      </c>
      <c r="T33" s="157">
        <f t="shared" si="2"/>
        <v>1.3567500000000001</v>
      </c>
      <c r="U33" s="157">
        <f t="shared" si="3"/>
        <v>40.7025</v>
      </c>
      <c r="V33" s="27"/>
      <c r="W33" s="157">
        <f t="shared" si="4"/>
        <v>0</v>
      </c>
      <c r="X33" s="124" t="s">
        <v>351</v>
      </c>
      <c r="Y33" s="27"/>
      <c r="Z33" s="30" t="s">
        <v>66</v>
      </c>
      <c r="AA33" s="37"/>
      <c r="AB33" s="27" t="s">
        <v>352</v>
      </c>
      <c r="AC33" s="27"/>
    </row>
    <row r="34" spans="1:29" s="14" customFormat="1" ht="24.75" customHeight="1">
      <c r="A34" s="30" t="s">
        <v>47</v>
      </c>
      <c r="B34" s="13" t="s">
        <v>173</v>
      </c>
      <c r="C34" s="30" t="s">
        <v>508</v>
      </c>
      <c r="D34" s="68" t="s">
        <v>414</v>
      </c>
      <c r="E34" s="68" t="s">
        <v>576</v>
      </c>
      <c r="F34" s="68" t="s">
        <v>533</v>
      </c>
      <c r="G34" s="36" t="s">
        <v>273</v>
      </c>
      <c r="H34" s="30" t="s">
        <v>231</v>
      </c>
      <c r="I34" s="30" t="s">
        <v>231</v>
      </c>
      <c r="J34" s="27"/>
      <c r="K34" s="162">
        <v>3.42</v>
      </c>
      <c r="L34" s="30">
        <v>1.75</v>
      </c>
      <c r="M34" s="30">
        <v>12</v>
      </c>
      <c r="N34" s="30">
        <v>1.75</v>
      </c>
      <c r="O34" s="127">
        <v>0.05</v>
      </c>
      <c r="P34" s="30">
        <v>12</v>
      </c>
      <c r="Q34" s="122">
        <v>0</v>
      </c>
      <c r="R34" s="27">
        <f t="shared" si="0"/>
        <v>4.01</v>
      </c>
      <c r="S34" s="74">
        <f t="shared" si="1"/>
        <v>0.050125</v>
      </c>
      <c r="T34" s="157">
        <f t="shared" si="2"/>
        <v>4.060125</v>
      </c>
      <c r="U34" s="157">
        <f t="shared" si="3"/>
        <v>48.721500000000006</v>
      </c>
      <c r="V34" s="27"/>
      <c r="W34" s="157">
        <f t="shared" si="4"/>
        <v>0</v>
      </c>
      <c r="X34" s="124" t="s">
        <v>351</v>
      </c>
      <c r="Y34" s="27"/>
      <c r="Z34" s="30" t="s">
        <v>66</v>
      </c>
      <c r="AA34" s="37"/>
      <c r="AB34" s="27" t="s">
        <v>352</v>
      </c>
      <c r="AC34" s="27"/>
    </row>
    <row r="35" spans="1:29" s="14" customFormat="1" ht="24.75" customHeight="1">
      <c r="A35" s="30" t="s">
        <v>415</v>
      </c>
      <c r="B35" s="13" t="s">
        <v>174</v>
      </c>
      <c r="C35" s="30" t="s">
        <v>509</v>
      </c>
      <c r="D35" s="68" t="s">
        <v>416</v>
      </c>
      <c r="E35" s="68" t="s">
        <v>575</v>
      </c>
      <c r="F35" s="68" t="s">
        <v>534</v>
      </c>
      <c r="G35" s="93" t="s">
        <v>290</v>
      </c>
      <c r="H35" s="39" t="s">
        <v>550</v>
      </c>
      <c r="I35" s="39" t="s">
        <v>549</v>
      </c>
      <c r="J35" s="27"/>
      <c r="K35" s="162">
        <v>6.97</v>
      </c>
      <c r="L35" s="30">
        <v>1.79</v>
      </c>
      <c r="M35" s="30">
        <v>12</v>
      </c>
      <c r="N35" s="30">
        <v>1.79</v>
      </c>
      <c r="O35" s="30">
        <v>0.051</v>
      </c>
      <c r="P35" s="30">
        <v>12</v>
      </c>
      <c r="Q35" s="122">
        <v>0</v>
      </c>
      <c r="R35" s="27">
        <f t="shared" si="0"/>
        <v>7.569999999999999</v>
      </c>
      <c r="S35" s="74">
        <f t="shared" si="1"/>
        <v>0.094625</v>
      </c>
      <c r="T35" s="157">
        <f t="shared" si="2"/>
        <v>7.664624999999999</v>
      </c>
      <c r="U35" s="157">
        <f t="shared" si="3"/>
        <v>91.97549999999998</v>
      </c>
      <c r="V35" s="27"/>
      <c r="W35" s="157">
        <f t="shared" si="4"/>
        <v>0</v>
      </c>
      <c r="X35" s="124" t="s">
        <v>351</v>
      </c>
      <c r="Y35" s="27"/>
      <c r="Z35" s="30" t="s">
        <v>66</v>
      </c>
      <c r="AA35" s="37"/>
      <c r="AB35" s="27" t="s">
        <v>352</v>
      </c>
      <c r="AC35" s="27"/>
    </row>
    <row r="36" spans="1:29" s="14" customFormat="1" ht="24.75" customHeight="1">
      <c r="A36" s="30" t="s">
        <v>417</v>
      </c>
      <c r="B36" s="13" t="s">
        <v>174</v>
      </c>
      <c r="C36" s="30" t="s">
        <v>510</v>
      </c>
      <c r="D36" s="68" t="s">
        <v>418</v>
      </c>
      <c r="E36" s="68" t="s">
        <v>575</v>
      </c>
      <c r="F36" s="68" t="s">
        <v>536</v>
      </c>
      <c r="G36" s="36" t="s">
        <v>291</v>
      </c>
      <c r="H36" s="39" t="s">
        <v>552</v>
      </c>
      <c r="I36" s="39" t="s">
        <v>551</v>
      </c>
      <c r="J36" s="27"/>
      <c r="K36" s="162">
        <v>7.88</v>
      </c>
      <c r="L36" s="30">
        <v>1.77</v>
      </c>
      <c r="M36" s="30">
        <v>6</v>
      </c>
      <c r="N36" s="30">
        <v>1.77</v>
      </c>
      <c r="O36" s="127">
        <v>0.05</v>
      </c>
      <c r="P36" s="30">
        <v>6</v>
      </c>
      <c r="Q36" s="122">
        <v>0</v>
      </c>
      <c r="R36" s="27">
        <f t="shared" si="0"/>
        <v>9.06</v>
      </c>
      <c r="S36" s="74">
        <f t="shared" si="1"/>
        <v>0.11325000000000002</v>
      </c>
      <c r="T36" s="157">
        <f t="shared" si="2"/>
        <v>9.173250000000001</v>
      </c>
      <c r="U36" s="157">
        <f t="shared" si="3"/>
        <v>55.039500000000004</v>
      </c>
      <c r="V36" s="27"/>
      <c r="W36" s="157">
        <f t="shared" si="4"/>
        <v>0</v>
      </c>
      <c r="X36" s="124" t="s">
        <v>351</v>
      </c>
      <c r="Y36" s="27"/>
      <c r="Z36" s="30" t="s">
        <v>66</v>
      </c>
      <c r="AA36" s="37"/>
      <c r="AB36" s="27" t="s">
        <v>352</v>
      </c>
      <c r="AC36" s="27"/>
    </row>
    <row r="37" spans="1:29" s="14" customFormat="1" ht="24.75" customHeight="1">
      <c r="A37" s="30" t="s">
        <v>419</v>
      </c>
      <c r="B37" s="13" t="s">
        <v>174</v>
      </c>
      <c r="C37" s="30" t="s">
        <v>511</v>
      </c>
      <c r="D37" s="68" t="s">
        <v>420</v>
      </c>
      <c r="E37" s="68" t="s">
        <v>575</v>
      </c>
      <c r="F37" s="68" t="s">
        <v>535</v>
      </c>
      <c r="G37" s="36" t="s">
        <v>292</v>
      </c>
      <c r="H37" s="39" t="s">
        <v>553</v>
      </c>
      <c r="I37" s="39" t="s">
        <v>556</v>
      </c>
      <c r="J37" s="27"/>
      <c r="K37" s="162">
        <v>7.03</v>
      </c>
      <c r="L37" s="30">
        <v>1.55</v>
      </c>
      <c r="M37" s="30">
        <v>12</v>
      </c>
      <c r="N37" s="30">
        <v>1.55</v>
      </c>
      <c r="O37" s="30">
        <v>0.044</v>
      </c>
      <c r="P37" s="30">
        <v>12</v>
      </c>
      <c r="Q37" s="122">
        <v>0</v>
      </c>
      <c r="R37" s="27">
        <f t="shared" si="0"/>
        <v>7.55</v>
      </c>
      <c r="S37" s="74">
        <f t="shared" si="1"/>
        <v>0.094375</v>
      </c>
      <c r="T37" s="157">
        <f t="shared" si="2"/>
        <v>7.644375</v>
      </c>
      <c r="U37" s="157">
        <f t="shared" si="3"/>
        <v>91.7325</v>
      </c>
      <c r="V37" s="27"/>
      <c r="W37" s="157">
        <f t="shared" si="4"/>
        <v>0</v>
      </c>
      <c r="X37" s="124" t="s">
        <v>351</v>
      </c>
      <c r="Y37" s="27"/>
      <c r="Z37" s="30" t="s">
        <v>66</v>
      </c>
      <c r="AA37" s="37"/>
      <c r="AB37" s="27" t="s">
        <v>352</v>
      </c>
      <c r="AC37" s="27"/>
    </row>
    <row r="38" spans="1:29" s="14" customFormat="1" ht="24.75" customHeight="1">
      <c r="A38" s="30" t="s">
        <v>421</v>
      </c>
      <c r="B38" s="13" t="s">
        <v>174</v>
      </c>
      <c r="C38" s="30" t="s">
        <v>512</v>
      </c>
      <c r="D38" s="68" t="s">
        <v>422</v>
      </c>
      <c r="E38" s="68" t="s">
        <v>575</v>
      </c>
      <c r="F38" s="68" t="s">
        <v>537</v>
      </c>
      <c r="G38" s="36" t="s">
        <v>293</v>
      </c>
      <c r="H38" s="39" t="s">
        <v>554</v>
      </c>
      <c r="I38" s="39" t="s">
        <v>557</v>
      </c>
      <c r="J38" s="27"/>
      <c r="K38" s="162">
        <v>6.64</v>
      </c>
      <c r="L38" s="30">
        <v>1.71</v>
      </c>
      <c r="M38" s="30">
        <v>12</v>
      </c>
      <c r="N38" s="30">
        <v>1.71</v>
      </c>
      <c r="O38" s="30">
        <v>0.049</v>
      </c>
      <c r="P38" s="30">
        <v>12</v>
      </c>
      <c r="Q38" s="122">
        <v>0</v>
      </c>
      <c r="R38" s="27">
        <f t="shared" si="0"/>
        <v>7.21</v>
      </c>
      <c r="S38" s="74">
        <f t="shared" si="1"/>
        <v>0.09012500000000001</v>
      </c>
      <c r="T38" s="157">
        <f t="shared" si="2"/>
        <v>7.3001249999999995</v>
      </c>
      <c r="U38" s="157">
        <f t="shared" si="3"/>
        <v>87.60149999999999</v>
      </c>
      <c r="V38" s="27"/>
      <c r="W38" s="157">
        <f t="shared" si="4"/>
        <v>0</v>
      </c>
      <c r="X38" s="124" t="s">
        <v>351</v>
      </c>
      <c r="Y38" s="27"/>
      <c r="Z38" s="30" t="s">
        <v>66</v>
      </c>
      <c r="AA38" s="37"/>
      <c r="AB38" s="27" t="s">
        <v>352</v>
      </c>
      <c r="AC38" s="27"/>
    </row>
    <row r="39" spans="1:29" s="14" customFormat="1" ht="24.75" customHeight="1">
      <c r="A39" s="30" t="s">
        <v>423</v>
      </c>
      <c r="B39" s="13" t="s">
        <v>175</v>
      </c>
      <c r="C39" s="30" t="s">
        <v>513</v>
      </c>
      <c r="D39" s="68" t="s">
        <v>425</v>
      </c>
      <c r="E39" s="68" t="s">
        <v>575</v>
      </c>
      <c r="F39" s="68" t="s">
        <v>539</v>
      </c>
      <c r="G39" s="36" t="s">
        <v>538</v>
      </c>
      <c r="H39" s="30" t="s">
        <v>424</v>
      </c>
      <c r="I39" s="30" t="s">
        <v>424</v>
      </c>
      <c r="J39" s="27"/>
      <c r="K39" s="162">
        <v>1.32</v>
      </c>
      <c r="L39" s="30">
        <v>0.68</v>
      </c>
      <c r="M39" s="30">
        <v>60</v>
      </c>
      <c r="N39" s="30">
        <v>0.68</v>
      </c>
      <c r="O39" s="127">
        <v>0.02</v>
      </c>
      <c r="P39" s="30">
        <v>60</v>
      </c>
      <c r="Q39" s="122">
        <v>0</v>
      </c>
      <c r="R39" s="27">
        <f t="shared" si="0"/>
        <v>1.37</v>
      </c>
      <c r="S39" s="74">
        <f t="shared" si="1"/>
        <v>0.017125</v>
      </c>
      <c r="T39" s="157">
        <f t="shared" si="2"/>
        <v>1.3871250000000002</v>
      </c>
      <c r="U39" s="157">
        <f t="shared" si="3"/>
        <v>83.2275</v>
      </c>
      <c r="V39" s="27"/>
      <c r="W39" s="157">
        <f t="shared" si="4"/>
        <v>0</v>
      </c>
      <c r="X39" s="124" t="s">
        <v>351</v>
      </c>
      <c r="Y39" s="27"/>
      <c r="Z39" s="30" t="s">
        <v>66</v>
      </c>
      <c r="AA39" s="37"/>
      <c r="AB39" s="27" t="s">
        <v>352</v>
      </c>
      <c r="AC39" s="27"/>
    </row>
    <row r="40" spans="1:29" s="14" customFormat="1" ht="24" customHeight="1">
      <c r="A40" s="30" t="s">
        <v>426</v>
      </c>
      <c r="B40" s="13" t="s">
        <v>176</v>
      </c>
      <c r="C40" s="30" t="s">
        <v>514</v>
      </c>
      <c r="D40" s="68" t="s">
        <v>427</v>
      </c>
      <c r="E40" s="68" t="s">
        <v>576</v>
      </c>
      <c r="F40" s="68" t="s">
        <v>540</v>
      </c>
      <c r="G40" s="36" t="s">
        <v>294</v>
      </c>
      <c r="H40" s="39" t="s">
        <v>555</v>
      </c>
      <c r="I40" s="39" t="s">
        <v>558</v>
      </c>
      <c r="J40" s="27"/>
      <c r="K40" s="162">
        <v>5.54</v>
      </c>
      <c r="L40" s="40">
        <v>2</v>
      </c>
      <c r="M40" s="30">
        <v>12</v>
      </c>
      <c r="N40" s="40">
        <v>2</v>
      </c>
      <c r="O40" s="30">
        <v>0.057</v>
      </c>
      <c r="P40" s="30">
        <v>12</v>
      </c>
      <c r="Q40" s="122">
        <v>0</v>
      </c>
      <c r="R40" s="27">
        <f t="shared" si="0"/>
        <v>6.21</v>
      </c>
      <c r="S40" s="74">
        <f t="shared" si="1"/>
        <v>0.077625</v>
      </c>
      <c r="T40" s="157">
        <f t="shared" si="2"/>
        <v>6.287625</v>
      </c>
      <c r="U40" s="157">
        <f t="shared" si="3"/>
        <v>75.45150000000001</v>
      </c>
      <c r="V40" s="27"/>
      <c r="W40" s="157">
        <f t="shared" si="4"/>
        <v>0</v>
      </c>
      <c r="X40" s="124" t="s">
        <v>351</v>
      </c>
      <c r="Y40" s="27"/>
      <c r="Z40" s="30" t="s">
        <v>66</v>
      </c>
      <c r="AA40" s="37"/>
      <c r="AB40" s="27" t="s">
        <v>352</v>
      </c>
      <c r="AC40" s="27"/>
    </row>
    <row r="41" spans="1:29" s="14" customFormat="1" ht="24.75" customHeight="1">
      <c r="A41" s="30" t="s">
        <v>428</v>
      </c>
      <c r="B41" s="13" t="s">
        <v>176</v>
      </c>
      <c r="C41" s="30" t="s">
        <v>515</v>
      </c>
      <c r="D41" s="68" t="s">
        <v>429</v>
      </c>
      <c r="E41" s="68" t="s">
        <v>576</v>
      </c>
      <c r="F41" s="68" t="s">
        <v>541</v>
      </c>
      <c r="G41" s="36" t="s">
        <v>295</v>
      </c>
      <c r="H41" s="39" t="s">
        <v>559</v>
      </c>
      <c r="I41" s="39" t="s">
        <v>561</v>
      </c>
      <c r="J41" s="27"/>
      <c r="K41" s="162">
        <v>6.42</v>
      </c>
      <c r="L41" s="30">
        <v>3.18</v>
      </c>
      <c r="M41" s="30">
        <v>8</v>
      </c>
      <c r="N41" s="30">
        <v>3.18</v>
      </c>
      <c r="O41" s="127">
        <v>0.09</v>
      </c>
      <c r="P41" s="30">
        <v>8</v>
      </c>
      <c r="Q41" s="122">
        <v>0</v>
      </c>
      <c r="R41" s="27">
        <f t="shared" si="0"/>
        <v>8.01</v>
      </c>
      <c r="S41" s="74">
        <f t="shared" si="1"/>
        <v>0.100125</v>
      </c>
      <c r="T41" s="157">
        <f t="shared" si="2"/>
        <v>8.110125</v>
      </c>
      <c r="U41" s="157">
        <f t="shared" si="3"/>
        <v>64.881</v>
      </c>
      <c r="V41" s="27"/>
      <c r="W41" s="157">
        <f t="shared" si="4"/>
        <v>0</v>
      </c>
      <c r="X41" s="124" t="s">
        <v>351</v>
      </c>
      <c r="Y41" s="27"/>
      <c r="Z41" s="30" t="s">
        <v>66</v>
      </c>
      <c r="AA41" s="37"/>
      <c r="AB41" s="27" t="s">
        <v>352</v>
      </c>
      <c r="AC41" s="27"/>
    </row>
    <row r="42" spans="1:29" s="14" customFormat="1" ht="24.75" customHeight="1">
      <c r="A42" s="30" t="s">
        <v>430</v>
      </c>
      <c r="B42" s="13" t="s">
        <v>176</v>
      </c>
      <c r="C42" s="30" t="s">
        <v>516</v>
      </c>
      <c r="D42" s="68" t="s">
        <v>431</v>
      </c>
      <c r="E42" s="68" t="s">
        <v>576</v>
      </c>
      <c r="F42" s="68" t="s">
        <v>542</v>
      </c>
      <c r="G42" s="36" t="s">
        <v>310</v>
      </c>
      <c r="H42" s="39" t="s">
        <v>560</v>
      </c>
      <c r="I42" s="39" t="s">
        <v>564</v>
      </c>
      <c r="J42" s="27"/>
      <c r="K42" s="162">
        <v>7.73</v>
      </c>
      <c r="L42" s="30">
        <v>3.18</v>
      </c>
      <c r="M42" s="30">
        <v>8</v>
      </c>
      <c r="N42" s="30">
        <v>3.18</v>
      </c>
      <c r="O42" s="127">
        <v>0.09</v>
      </c>
      <c r="P42" s="30">
        <v>8</v>
      </c>
      <c r="Q42" s="122">
        <v>0</v>
      </c>
      <c r="R42" s="27">
        <f t="shared" si="0"/>
        <v>9.32</v>
      </c>
      <c r="S42" s="74">
        <f t="shared" si="1"/>
        <v>0.1165</v>
      </c>
      <c r="T42" s="157">
        <f t="shared" si="2"/>
        <v>9.4365</v>
      </c>
      <c r="U42" s="157">
        <f t="shared" si="3"/>
        <v>75.492</v>
      </c>
      <c r="V42" s="27"/>
      <c r="W42" s="157">
        <f t="shared" si="4"/>
        <v>0</v>
      </c>
      <c r="X42" s="124" t="s">
        <v>351</v>
      </c>
      <c r="Y42" s="27"/>
      <c r="Z42" s="30" t="s">
        <v>66</v>
      </c>
      <c r="AA42" s="37"/>
      <c r="AB42" s="27" t="s">
        <v>352</v>
      </c>
      <c r="AC42" s="27"/>
    </row>
    <row r="43" spans="1:29" s="14" customFormat="1" ht="24.75" customHeight="1">
      <c r="A43" s="30" t="s">
        <v>432</v>
      </c>
      <c r="B43" s="13" t="s">
        <v>176</v>
      </c>
      <c r="C43" s="30" t="s">
        <v>517</v>
      </c>
      <c r="D43" s="68" t="s">
        <v>433</v>
      </c>
      <c r="E43" s="68" t="s">
        <v>576</v>
      </c>
      <c r="F43" s="68" t="s">
        <v>543</v>
      </c>
      <c r="G43" s="36" t="s">
        <v>296</v>
      </c>
      <c r="H43" s="39" t="s">
        <v>562</v>
      </c>
      <c r="I43" s="39" t="s">
        <v>565</v>
      </c>
      <c r="J43" s="27"/>
      <c r="K43" s="162">
        <v>15.54</v>
      </c>
      <c r="L43" s="30">
        <v>3.69</v>
      </c>
      <c r="M43" s="30">
        <v>6</v>
      </c>
      <c r="N43" s="30">
        <v>3.69</v>
      </c>
      <c r="O43" s="30">
        <v>0.105</v>
      </c>
      <c r="P43" s="30">
        <v>6</v>
      </c>
      <c r="Q43" s="122">
        <v>0</v>
      </c>
      <c r="R43" s="27">
        <f t="shared" si="0"/>
        <v>18</v>
      </c>
      <c r="S43" s="74">
        <f t="shared" si="1"/>
        <v>0.225</v>
      </c>
      <c r="T43" s="157">
        <f t="shared" si="2"/>
        <v>18.225</v>
      </c>
      <c r="U43" s="157">
        <f t="shared" si="3"/>
        <v>109.35000000000001</v>
      </c>
      <c r="V43" s="27"/>
      <c r="W43" s="157">
        <f t="shared" si="4"/>
        <v>0</v>
      </c>
      <c r="X43" s="124" t="s">
        <v>351</v>
      </c>
      <c r="Y43" s="27"/>
      <c r="Z43" s="30" t="s">
        <v>66</v>
      </c>
      <c r="AA43" s="37"/>
      <c r="AB43" s="27" t="s">
        <v>352</v>
      </c>
      <c r="AC43" s="27"/>
    </row>
    <row r="44" spans="1:29" s="14" customFormat="1" ht="24.75" customHeight="1">
      <c r="A44" s="160" t="s">
        <v>578</v>
      </c>
      <c r="B44" s="131" t="s">
        <v>176</v>
      </c>
      <c r="C44" s="30" t="s">
        <v>518</v>
      </c>
      <c r="D44" s="68" t="s">
        <v>434</v>
      </c>
      <c r="E44" s="68" t="s">
        <v>576</v>
      </c>
      <c r="F44" s="68" t="s">
        <v>544</v>
      </c>
      <c r="G44" s="36" t="s">
        <v>297</v>
      </c>
      <c r="H44" s="39" t="s">
        <v>563</v>
      </c>
      <c r="I44" s="39" t="s">
        <v>566</v>
      </c>
      <c r="J44" s="27"/>
      <c r="K44" s="162">
        <v>19.42</v>
      </c>
      <c r="L44" s="30">
        <v>2.32</v>
      </c>
      <c r="M44" s="30">
        <v>4</v>
      </c>
      <c r="N44" s="30">
        <v>2.32</v>
      </c>
      <c r="O44" s="30">
        <v>0.066</v>
      </c>
      <c r="P44" s="30">
        <v>4</v>
      </c>
      <c r="Q44" s="122">
        <v>0</v>
      </c>
      <c r="R44" s="27">
        <f t="shared" si="0"/>
        <v>21.74</v>
      </c>
      <c r="S44" s="74">
        <f t="shared" si="1"/>
        <v>0.27175</v>
      </c>
      <c r="T44" s="157">
        <f t="shared" si="2"/>
        <v>22.01175</v>
      </c>
      <c r="U44" s="157">
        <f t="shared" si="3"/>
        <v>88.047</v>
      </c>
      <c r="V44" s="27"/>
      <c r="W44" s="157">
        <f t="shared" si="4"/>
        <v>0</v>
      </c>
      <c r="X44" s="124" t="s">
        <v>351</v>
      </c>
      <c r="Y44" s="27"/>
      <c r="Z44" s="30" t="s">
        <v>66</v>
      </c>
      <c r="AA44" s="37"/>
      <c r="AB44" s="27" t="s">
        <v>352</v>
      </c>
      <c r="AC44" s="27"/>
    </row>
    <row r="45" spans="1:29" s="14" customFormat="1" ht="24.75" customHeight="1">
      <c r="A45" s="30" t="s">
        <v>439</v>
      </c>
      <c r="B45" s="30" t="s">
        <v>440</v>
      </c>
      <c r="C45" s="30" t="s">
        <v>519</v>
      </c>
      <c r="D45" s="141" t="s">
        <v>377</v>
      </c>
      <c r="E45" s="68" t="s">
        <v>576</v>
      </c>
      <c r="F45" s="36" t="s">
        <v>474</v>
      </c>
      <c r="G45" s="36" t="s">
        <v>474</v>
      </c>
      <c r="H45" s="30" t="s">
        <v>567</v>
      </c>
      <c r="I45" s="30" t="s">
        <v>567</v>
      </c>
      <c r="J45" s="27"/>
      <c r="K45" s="162">
        <v>1.89</v>
      </c>
      <c r="L45" s="30">
        <v>1.16</v>
      </c>
      <c r="M45" s="30">
        <v>18</v>
      </c>
      <c r="N45" s="30">
        <v>1.16</v>
      </c>
      <c r="O45" s="30">
        <v>0.033</v>
      </c>
      <c r="P45" s="30">
        <v>18</v>
      </c>
      <c r="Q45" s="122">
        <v>0</v>
      </c>
      <c r="R45" s="27">
        <f t="shared" si="0"/>
        <v>2.15</v>
      </c>
      <c r="S45" s="74">
        <f t="shared" si="1"/>
        <v>0.026875</v>
      </c>
      <c r="T45" s="157">
        <f t="shared" si="2"/>
        <v>2.176875</v>
      </c>
      <c r="U45" s="157">
        <f t="shared" si="3"/>
        <v>39.183749999999996</v>
      </c>
      <c r="V45" s="27"/>
      <c r="W45" s="157">
        <f t="shared" si="4"/>
        <v>0</v>
      </c>
      <c r="X45" s="124" t="s">
        <v>351</v>
      </c>
      <c r="Y45" s="27"/>
      <c r="Z45" s="30" t="s">
        <v>66</v>
      </c>
      <c r="AA45" s="37"/>
      <c r="AB45" s="27" t="s">
        <v>352</v>
      </c>
      <c r="AC45" s="27"/>
    </row>
    <row r="46" spans="1:29" s="14" customFormat="1" ht="24.75" customHeight="1">
      <c r="A46" s="30" t="s">
        <v>437</v>
      </c>
      <c r="B46" s="131" t="s">
        <v>176</v>
      </c>
      <c r="C46" s="30" t="s">
        <v>520</v>
      </c>
      <c r="D46" s="68" t="s">
        <v>438</v>
      </c>
      <c r="E46" s="68" t="s">
        <v>576</v>
      </c>
      <c r="F46" s="36" t="s">
        <v>275</v>
      </c>
      <c r="G46" s="36" t="s">
        <v>275</v>
      </c>
      <c r="H46" s="30" t="s">
        <v>568</v>
      </c>
      <c r="I46" s="30" t="s">
        <v>568</v>
      </c>
      <c r="J46" s="27"/>
      <c r="K46" s="162">
        <v>0.71</v>
      </c>
      <c r="L46" s="30">
        <v>0.85</v>
      </c>
      <c r="M46" s="30">
        <v>36</v>
      </c>
      <c r="N46" s="30">
        <v>0.85</v>
      </c>
      <c r="O46" s="30">
        <v>0.024</v>
      </c>
      <c r="P46" s="30">
        <v>36</v>
      </c>
      <c r="Q46" s="122">
        <v>0</v>
      </c>
      <c r="R46" s="27">
        <f t="shared" si="0"/>
        <v>0.81</v>
      </c>
      <c r="S46" s="74">
        <f t="shared" si="1"/>
        <v>0.010125000000000002</v>
      </c>
      <c r="T46" s="157">
        <f t="shared" si="2"/>
        <v>0.8201250000000001</v>
      </c>
      <c r="U46" s="157">
        <f t="shared" si="3"/>
        <v>29.524500000000003</v>
      </c>
      <c r="V46" s="27"/>
      <c r="W46" s="157">
        <f t="shared" si="4"/>
        <v>0</v>
      </c>
      <c r="X46" s="124" t="s">
        <v>351</v>
      </c>
      <c r="Y46" s="27"/>
      <c r="Z46" s="30" t="s">
        <v>66</v>
      </c>
      <c r="AA46" s="37"/>
      <c r="AB46" s="27" t="s">
        <v>352</v>
      </c>
      <c r="AC46" s="27"/>
    </row>
    <row r="47" spans="1:29" s="14" customFormat="1" ht="24.75" customHeight="1">
      <c r="A47" s="30" t="s">
        <v>441</v>
      </c>
      <c r="B47" s="131" t="s">
        <v>176</v>
      </c>
      <c r="C47" s="30" t="s">
        <v>521</v>
      </c>
      <c r="D47" s="68" t="s">
        <v>362</v>
      </c>
      <c r="E47" s="68" t="s">
        <v>576</v>
      </c>
      <c r="F47" s="36" t="s">
        <v>276</v>
      </c>
      <c r="G47" s="36" t="s">
        <v>276</v>
      </c>
      <c r="H47" s="30" t="s">
        <v>569</v>
      </c>
      <c r="I47" s="30" t="s">
        <v>569</v>
      </c>
      <c r="J47" s="27"/>
      <c r="K47" s="162">
        <v>0.97</v>
      </c>
      <c r="L47" s="30">
        <v>0.74</v>
      </c>
      <c r="M47" s="30">
        <v>36</v>
      </c>
      <c r="N47" s="30">
        <v>0.74</v>
      </c>
      <c r="O47" s="30">
        <v>0.021</v>
      </c>
      <c r="P47" s="30">
        <v>36</v>
      </c>
      <c r="Q47" s="122">
        <v>0</v>
      </c>
      <c r="R47" s="27">
        <f t="shared" si="0"/>
        <v>1.06</v>
      </c>
      <c r="S47" s="74">
        <f t="shared" si="1"/>
        <v>0.013250000000000001</v>
      </c>
      <c r="T47" s="157">
        <f t="shared" si="2"/>
        <v>1.07325</v>
      </c>
      <c r="U47" s="157">
        <f t="shared" si="3"/>
        <v>38.637</v>
      </c>
      <c r="V47" s="27"/>
      <c r="W47" s="157">
        <f t="shared" si="4"/>
        <v>0</v>
      </c>
      <c r="X47" s="124" t="s">
        <v>351</v>
      </c>
      <c r="Y47" s="27"/>
      <c r="Z47" s="30" t="s">
        <v>66</v>
      </c>
      <c r="AA47" s="37"/>
      <c r="AB47" s="27" t="s">
        <v>352</v>
      </c>
      <c r="AC47" s="27"/>
    </row>
    <row r="48" spans="1:29" s="14" customFormat="1" ht="24.75" customHeight="1">
      <c r="A48" s="30" t="s">
        <v>442</v>
      </c>
      <c r="B48" s="131" t="s">
        <v>247</v>
      </c>
      <c r="C48" s="30" t="s">
        <v>522</v>
      </c>
      <c r="D48" s="68" t="s">
        <v>443</v>
      </c>
      <c r="E48" s="68" t="s">
        <v>577</v>
      </c>
      <c r="F48" s="158" t="s">
        <v>546</v>
      </c>
      <c r="G48" s="91" t="s">
        <v>545</v>
      </c>
      <c r="H48" s="103" t="s">
        <v>570</v>
      </c>
      <c r="I48" s="103" t="s">
        <v>571</v>
      </c>
      <c r="J48" s="27"/>
      <c r="K48" s="162">
        <v>4.6</v>
      </c>
      <c r="L48" s="30">
        <v>1.36</v>
      </c>
      <c r="M48" s="30">
        <v>12</v>
      </c>
      <c r="N48" s="30">
        <v>1.36</v>
      </c>
      <c r="O48" s="30">
        <v>0.039</v>
      </c>
      <c r="P48" s="30">
        <v>12</v>
      </c>
      <c r="Q48" s="122">
        <v>0</v>
      </c>
      <c r="R48" s="27">
        <f t="shared" si="0"/>
        <v>5.06</v>
      </c>
      <c r="S48" s="74">
        <f t="shared" si="1"/>
        <v>0.06325</v>
      </c>
      <c r="T48" s="157">
        <f t="shared" si="2"/>
        <v>5.12325</v>
      </c>
      <c r="U48" s="157">
        <f t="shared" si="3"/>
        <v>61.479</v>
      </c>
      <c r="V48" s="27"/>
      <c r="W48" s="157">
        <f t="shared" si="4"/>
        <v>0</v>
      </c>
      <c r="X48" s="124" t="s">
        <v>351</v>
      </c>
      <c r="Y48" s="27"/>
      <c r="Z48" s="30" t="s">
        <v>66</v>
      </c>
      <c r="AA48" s="37"/>
      <c r="AB48" s="27" t="s">
        <v>352</v>
      </c>
      <c r="AC48" s="27"/>
    </row>
    <row r="49" spans="1:27" s="116" customFormat="1" ht="11.25">
      <c r="A49" s="117"/>
      <c r="B49" s="26"/>
      <c r="C49" s="26"/>
      <c r="D49" s="142"/>
      <c r="E49" s="142"/>
      <c r="F49" s="142"/>
      <c r="H49" s="26"/>
      <c r="I49" s="26"/>
      <c r="K49" s="164"/>
      <c r="L49" s="26"/>
      <c r="M49" s="117"/>
      <c r="N49" s="26"/>
      <c r="O49" s="117"/>
      <c r="P49" s="117"/>
      <c r="Q49" s="26"/>
      <c r="S49" s="153"/>
      <c r="X49" s="26"/>
      <c r="Z49" s="117"/>
      <c r="AA49" s="117"/>
    </row>
    <row r="50" spans="1:27" s="116" customFormat="1" ht="11.25">
      <c r="A50" s="117"/>
      <c r="B50" s="26"/>
      <c r="C50" s="26"/>
      <c r="D50" s="142"/>
      <c r="E50" s="142"/>
      <c r="F50" s="142"/>
      <c r="H50" s="26"/>
      <c r="I50" s="26"/>
      <c r="K50" s="164"/>
      <c r="L50" s="26"/>
      <c r="M50" s="117"/>
      <c r="N50" s="26"/>
      <c r="O50" s="117"/>
      <c r="P50" s="117"/>
      <c r="Q50" s="26"/>
      <c r="S50" s="153"/>
      <c r="X50" s="26"/>
      <c r="Z50" s="117"/>
      <c r="AA50" s="117"/>
    </row>
    <row r="51" spans="1:24" s="144" customFormat="1" ht="11.25">
      <c r="A51" s="144" t="s">
        <v>525</v>
      </c>
      <c r="B51" s="144" t="s">
        <v>525</v>
      </c>
      <c r="C51" s="144" t="s">
        <v>525</v>
      </c>
      <c r="D51" s="144" t="s">
        <v>525</v>
      </c>
      <c r="G51" s="144" t="s">
        <v>524</v>
      </c>
      <c r="H51" s="145"/>
      <c r="I51" s="145"/>
      <c r="K51" s="165"/>
      <c r="L51" s="145"/>
      <c r="N51" s="145"/>
      <c r="Q51" s="145"/>
      <c r="S51" s="154"/>
      <c r="X51" s="145"/>
    </row>
    <row r="52" spans="1:28" s="135" customFormat="1" ht="24.75" customHeight="1">
      <c r="A52" s="133" t="s">
        <v>405</v>
      </c>
      <c r="B52" s="146" t="s">
        <v>170</v>
      </c>
      <c r="C52" s="133" t="s">
        <v>506</v>
      </c>
      <c r="D52" s="147" t="s">
        <v>407</v>
      </c>
      <c r="E52" s="147"/>
      <c r="F52" s="147"/>
      <c r="G52" s="148" t="s">
        <v>267</v>
      </c>
      <c r="H52" s="133"/>
      <c r="I52" s="133" t="s">
        <v>406</v>
      </c>
      <c r="K52" s="166">
        <v>4.62</v>
      </c>
      <c r="L52" s="133">
        <v>1.16</v>
      </c>
      <c r="M52" s="133">
        <v>24</v>
      </c>
      <c r="N52" s="133">
        <v>1.16</v>
      </c>
      <c r="O52" s="133">
        <v>0.033</v>
      </c>
      <c r="P52" s="133">
        <v>24</v>
      </c>
      <c r="Q52" s="137">
        <v>0</v>
      </c>
      <c r="S52" s="155"/>
      <c r="X52" s="138" t="s">
        <v>351</v>
      </c>
      <c r="Z52" s="133" t="s">
        <v>66</v>
      </c>
      <c r="AA52" s="136"/>
      <c r="AB52" s="135" t="s">
        <v>352</v>
      </c>
    </row>
    <row r="53" spans="1:28" s="135" customFormat="1" ht="24.75" customHeight="1">
      <c r="A53" s="133" t="s">
        <v>435</v>
      </c>
      <c r="B53" s="134" t="s">
        <v>176</v>
      </c>
      <c r="C53" s="133" t="s">
        <v>523</v>
      </c>
      <c r="D53" s="147" t="s">
        <v>462</v>
      </c>
      <c r="E53" s="147"/>
      <c r="F53" s="147"/>
      <c r="G53" s="148" t="s">
        <v>298</v>
      </c>
      <c r="H53" s="149"/>
      <c r="I53" s="149" t="s">
        <v>436</v>
      </c>
      <c r="K53" s="166">
        <v>11.7</v>
      </c>
      <c r="L53" s="133">
        <v>1.98</v>
      </c>
      <c r="M53" s="133">
        <v>4</v>
      </c>
      <c r="N53" s="133">
        <v>1.98</v>
      </c>
      <c r="O53" s="133">
        <v>0.056</v>
      </c>
      <c r="P53" s="133">
        <v>4</v>
      </c>
      <c r="Q53" s="137">
        <v>0</v>
      </c>
      <c r="S53" s="155"/>
      <c r="X53" s="138" t="s">
        <v>351</v>
      </c>
      <c r="Z53" s="133" t="s">
        <v>66</v>
      </c>
      <c r="AA53" s="136"/>
      <c r="AB53" s="135" t="s">
        <v>352</v>
      </c>
    </row>
    <row r="54" spans="1:28" s="135" customFormat="1" ht="28.5" customHeight="1">
      <c r="A54" s="133" t="s">
        <v>452</v>
      </c>
      <c r="B54" s="133" t="s">
        <v>445</v>
      </c>
      <c r="C54" s="133" t="s">
        <v>481</v>
      </c>
      <c r="D54" s="150" t="s">
        <v>377</v>
      </c>
      <c r="E54" s="150"/>
      <c r="F54" s="150"/>
      <c r="G54" s="151" t="s">
        <v>473</v>
      </c>
      <c r="H54" s="133"/>
      <c r="I54" s="133" t="s">
        <v>459</v>
      </c>
      <c r="K54" s="166">
        <v>3.86</v>
      </c>
      <c r="L54" s="133">
        <v>3.18</v>
      </c>
      <c r="M54" s="133">
        <v>36</v>
      </c>
      <c r="N54" s="133">
        <v>3.18</v>
      </c>
      <c r="O54" s="152">
        <v>0.09</v>
      </c>
      <c r="P54" s="133">
        <v>36</v>
      </c>
      <c r="Q54" s="137">
        <v>0</v>
      </c>
      <c r="S54" s="155"/>
      <c r="X54" s="138" t="s">
        <v>351</v>
      </c>
      <c r="Z54" s="133" t="s">
        <v>66</v>
      </c>
      <c r="AA54" s="136"/>
      <c r="AB54" s="135" t="s">
        <v>352</v>
      </c>
    </row>
    <row r="55" spans="1:28" s="135" customFormat="1" ht="28.5" customHeight="1">
      <c r="A55" s="133" t="s">
        <v>451</v>
      </c>
      <c r="B55" s="133" t="s">
        <v>445</v>
      </c>
      <c r="C55" s="133" t="s">
        <v>480</v>
      </c>
      <c r="D55" s="150" t="s">
        <v>377</v>
      </c>
      <c r="E55" s="150"/>
      <c r="F55" s="150"/>
      <c r="G55" s="151" t="s">
        <v>472</v>
      </c>
      <c r="H55" s="133"/>
      <c r="I55" s="133" t="s">
        <v>458</v>
      </c>
      <c r="K55" s="166">
        <v>3.39</v>
      </c>
      <c r="L55" s="133">
        <v>3.18</v>
      </c>
      <c r="M55" s="133">
        <v>36</v>
      </c>
      <c r="N55" s="133">
        <v>3.18</v>
      </c>
      <c r="O55" s="152">
        <v>0.09</v>
      </c>
      <c r="P55" s="133">
        <v>36</v>
      </c>
      <c r="Q55" s="137">
        <v>0</v>
      </c>
      <c r="S55" s="155"/>
      <c r="X55" s="138" t="s">
        <v>351</v>
      </c>
      <c r="Z55" s="133" t="s">
        <v>66</v>
      </c>
      <c r="AA55" s="136"/>
      <c r="AB55" s="135" t="s">
        <v>352</v>
      </c>
    </row>
    <row r="56" spans="1:29" s="14" customFormat="1" ht="28.5" customHeight="1">
      <c r="A56" s="30" t="s">
        <v>453</v>
      </c>
      <c r="B56" s="30" t="s">
        <v>445</v>
      </c>
      <c r="C56" s="30" t="s">
        <v>481</v>
      </c>
      <c r="D56" s="141" t="s">
        <v>377</v>
      </c>
      <c r="E56" s="32" t="s">
        <v>573</v>
      </c>
      <c r="F56" s="123" t="s">
        <v>472</v>
      </c>
      <c r="G56" s="123" t="s">
        <v>472</v>
      </c>
      <c r="H56" s="30" t="s">
        <v>460</v>
      </c>
      <c r="I56" s="30" t="s">
        <v>460</v>
      </c>
      <c r="J56" s="27"/>
      <c r="K56" s="162">
        <v>3.62</v>
      </c>
      <c r="L56" s="30">
        <v>3.18</v>
      </c>
      <c r="M56" s="30">
        <v>36</v>
      </c>
      <c r="N56" s="30">
        <v>3.18</v>
      </c>
      <c r="O56" s="127">
        <v>0.09</v>
      </c>
      <c r="P56" s="30">
        <v>36</v>
      </c>
      <c r="Q56" s="132">
        <v>0</v>
      </c>
      <c r="R56" s="27">
        <f>ROUNDUP(K56+K56*Q56+((N56/P56)*4),2)</f>
        <v>3.98</v>
      </c>
      <c r="S56" s="74">
        <f>SUM(R56*0.0125)</f>
        <v>0.04975</v>
      </c>
      <c r="T56" s="157">
        <f>SUM(R56+S56)</f>
        <v>4.02975</v>
      </c>
      <c r="U56" s="157">
        <f>SUM(T56*P56)</f>
        <v>145.071</v>
      </c>
      <c r="V56" s="27"/>
      <c r="W56" s="157">
        <f>SUM(V56*U56)</f>
        <v>0</v>
      </c>
      <c r="X56" s="124" t="s">
        <v>351</v>
      </c>
      <c r="Y56" s="27"/>
      <c r="Z56" s="30" t="s">
        <v>66</v>
      </c>
      <c r="AA56" s="37"/>
      <c r="AB56" s="27" t="s">
        <v>352</v>
      </c>
      <c r="AC56" s="27"/>
    </row>
    <row r="57" spans="1:27" s="116" customFormat="1" ht="11.25">
      <c r="A57" s="117"/>
      <c r="B57" s="26"/>
      <c r="C57" s="26"/>
      <c r="D57" s="142"/>
      <c r="E57" s="142"/>
      <c r="F57" s="142"/>
      <c r="H57" s="26"/>
      <c r="I57" s="26"/>
      <c r="K57" s="164"/>
      <c r="L57" s="26"/>
      <c r="M57" s="117"/>
      <c r="N57" s="26"/>
      <c r="O57" s="117"/>
      <c r="P57" s="117"/>
      <c r="Q57" s="26"/>
      <c r="S57" s="153"/>
      <c r="X57" s="26"/>
      <c r="Z57" s="117"/>
      <c r="AA57" s="117"/>
    </row>
    <row r="58" spans="1:27" s="116" customFormat="1" ht="11.25">
      <c r="A58" s="117"/>
      <c r="B58" s="26"/>
      <c r="C58" s="26"/>
      <c r="D58" s="142"/>
      <c r="E58" s="142"/>
      <c r="F58" s="142"/>
      <c r="H58" s="26"/>
      <c r="I58" s="26"/>
      <c r="K58" s="164"/>
      <c r="L58" s="26"/>
      <c r="M58" s="117"/>
      <c r="N58" s="26"/>
      <c r="O58" s="117"/>
      <c r="P58" s="117"/>
      <c r="Q58" s="26"/>
      <c r="S58" s="153"/>
      <c r="X58" s="26"/>
      <c r="Z58" s="117"/>
      <c r="AA58" s="117"/>
    </row>
    <row r="59" spans="1:27" s="116" customFormat="1" ht="15">
      <c r="A59" s="159" t="s">
        <v>578</v>
      </c>
      <c r="B59" s="26"/>
      <c r="C59" s="26"/>
      <c r="D59" s="142"/>
      <c r="E59" s="142"/>
      <c r="F59" s="142"/>
      <c r="H59" s="26"/>
      <c r="I59" s="26"/>
      <c r="K59" s="164"/>
      <c r="L59" s="26"/>
      <c r="M59" s="117"/>
      <c r="N59" s="26"/>
      <c r="O59" s="117"/>
      <c r="P59" s="117"/>
      <c r="Q59" s="26"/>
      <c r="S59" s="153"/>
      <c r="X59" s="26"/>
      <c r="Z59" s="117"/>
      <c r="AA59" s="117"/>
    </row>
    <row r="60" spans="1:27" s="116" customFormat="1" ht="11.25">
      <c r="A60" s="117"/>
      <c r="B60" s="26"/>
      <c r="C60" s="26"/>
      <c r="D60" s="142"/>
      <c r="E60" s="142"/>
      <c r="F60" s="142"/>
      <c r="H60" s="26"/>
      <c r="I60" s="26"/>
      <c r="K60" s="164"/>
      <c r="L60" s="26"/>
      <c r="M60" s="117"/>
      <c r="N60" s="26"/>
      <c r="O60" s="117"/>
      <c r="P60" s="117"/>
      <c r="Q60" s="26"/>
      <c r="S60" s="153"/>
      <c r="X60" s="26"/>
      <c r="Z60" s="117"/>
      <c r="AA60" s="117"/>
    </row>
    <row r="61" spans="1:27" s="116" customFormat="1" ht="11.25">
      <c r="A61" s="117"/>
      <c r="B61" s="26"/>
      <c r="C61" s="26"/>
      <c r="D61" s="142"/>
      <c r="E61" s="142"/>
      <c r="F61" s="142"/>
      <c r="H61" s="26"/>
      <c r="I61" s="26"/>
      <c r="K61" s="164"/>
      <c r="L61" s="26"/>
      <c r="M61" s="117"/>
      <c r="N61" s="26"/>
      <c r="O61" s="117"/>
      <c r="P61" s="117"/>
      <c r="Q61" s="26"/>
      <c r="S61" s="153"/>
      <c r="X61" s="26"/>
      <c r="Z61" s="117"/>
      <c r="AA61" s="117"/>
    </row>
    <row r="62" spans="1:27" s="116" customFormat="1" ht="11.25">
      <c r="A62" s="117"/>
      <c r="B62" s="26"/>
      <c r="C62" s="26"/>
      <c r="D62" s="142"/>
      <c r="E62" s="142"/>
      <c r="F62" s="142"/>
      <c r="H62" s="26"/>
      <c r="I62" s="26"/>
      <c r="K62" s="164"/>
      <c r="L62" s="26"/>
      <c r="M62" s="117"/>
      <c r="N62" s="26"/>
      <c r="O62" s="117"/>
      <c r="P62" s="117"/>
      <c r="Q62" s="26"/>
      <c r="S62" s="153"/>
      <c r="X62" s="26"/>
      <c r="Z62" s="117"/>
      <c r="AA62" s="117"/>
    </row>
    <row r="63" spans="1:27" s="116" customFormat="1" ht="11.25">
      <c r="A63" s="117"/>
      <c r="B63" s="26"/>
      <c r="C63" s="26"/>
      <c r="D63" s="142"/>
      <c r="E63" s="142"/>
      <c r="F63" s="142"/>
      <c r="H63" s="26"/>
      <c r="I63" s="26"/>
      <c r="K63" s="164"/>
      <c r="L63" s="26"/>
      <c r="M63" s="117"/>
      <c r="N63" s="26"/>
      <c r="O63" s="117"/>
      <c r="P63" s="117"/>
      <c r="Q63" s="26"/>
      <c r="S63" s="153"/>
      <c r="X63" s="26"/>
      <c r="Z63" s="117"/>
      <c r="AA63" s="117"/>
    </row>
    <row r="64" spans="1:27" s="116" customFormat="1" ht="11.25">
      <c r="A64" s="117"/>
      <c r="B64" s="26"/>
      <c r="C64" s="26"/>
      <c r="D64" s="142"/>
      <c r="E64" s="142"/>
      <c r="F64" s="142"/>
      <c r="H64" s="26"/>
      <c r="I64" s="26"/>
      <c r="K64" s="164"/>
      <c r="L64" s="26"/>
      <c r="M64" s="117"/>
      <c r="N64" s="26"/>
      <c r="O64" s="117"/>
      <c r="P64" s="117"/>
      <c r="Q64" s="26"/>
      <c r="S64" s="153"/>
      <c r="X64" s="26"/>
      <c r="Z64" s="117"/>
      <c r="AA64" s="117"/>
    </row>
    <row r="65" spans="1:27" s="116" customFormat="1" ht="11.25">
      <c r="A65" s="117"/>
      <c r="B65" s="26"/>
      <c r="C65" s="26"/>
      <c r="D65" s="142"/>
      <c r="E65" s="142"/>
      <c r="F65" s="142"/>
      <c r="H65" s="26"/>
      <c r="I65" s="26"/>
      <c r="K65" s="164"/>
      <c r="L65" s="26"/>
      <c r="M65" s="117"/>
      <c r="N65" s="26"/>
      <c r="O65" s="117"/>
      <c r="P65" s="117"/>
      <c r="Q65" s="26"/>
      <c r="S65" s="153"/>
      <c r="X65" s="26"/>
      <c r="Z65" s="117"/>
      <c r="AA65" s="117"/>
    </row>
    <row r="66" spans="1:27" s="116" customFormat="1" ht="11.25">
      <c r="A66" s="117"/>
      <c r="B66" s="26"/>
      <c r="C66" s="26"/>
      <c r="D66" s="142"/>
      <c r="E66" s="142"/>
      <c r="F66" s="142"/>
      <c r="H66" s="26"/>
      <c r="I66" s="26"/>
      <c r="K66" s="164"/>
      <c r="L66" s="26"/>
      <c r="M66" s="117"/>
      <c r="N66" s="26"/>
      <c r="O66" s="117"/>
      <c r="P66" s="117"/>
      <c r="Q66" s="26"/>
      <c r="S66" s="153"/>
      <c r="X66" s="26"/>
      <c r="Z66" s="117"/>
      <c r="AA66" s="117"/>
    </row>
    <row r="67" spans="1:27" s="116" customFormat="1" ht="11.25">
      <c r="A67" s="117"/>
      <c r="B67" s="26"/>
      <c r="C67" s="26"/>
      <c r="D67" s="142"/>
      <c r="E67" s="142"/>
      <c r="F67" s="142"/>
      <c r="H67" s="26"/>
      <c r="I67" s="26"/>
      <c r="K67" s="164"/>
      <c r="L67" s="26"/>
      <c r="M67" s="117"/>
      <c r="N67" s="26"/>
      <c r="O67" s="117"/>
      <c r="P67" s="117"/>
      <c r="Q67" s="26"/>
      <c r="S67" s="153"/>
      <c r="X67" s="26"/>
      <c r="Z67" s="117"/>
      <c r="AA67" s="117"/>
    </row>
    <row r="68" spans="1:27" s="116" customFormat="1" ht="11.25">
      <c r="A68" s="117"/>
      <c r="B68" s="26"/>
      <c r="C68" s="26"/>
      <c r="D68" s="142"/>
      <c r="E68" s="142"/>
      <c r="F68" s="142"/>
      <c r="H68" s="26"/>
      <c r="I68" s="26"/>
      <c r="K68" s="164"/>
      <c r="L68" s="26"/>
      <c r="M68" s="117"/>
      <c r="N68" s="26"/>
      <c r="O68" s="117"/>
      <c r="P68" s="117"/>
      <c r="Q68" s="26"/>
      <c r="S68" s="153"/>
      <c r="X68" s="26"/>
      <c r="Z68" s="117"/>
      <c r="AA68" s="117"/>
    </row>
    <row r="69" spans="1:27" s="116" customFormat="1" ht="11.25">
      <c r="A69" s="117"/>
      <c r="B69" s="26"/>
      <c r="C69" s="26"/>
      <c r="D69" s="142"/>
      <c r="E69" s="142"/>
      <c r="F69" s="142"/>
      <c r="H69" s="26"/>
      <c r="I69" s="26"/>
      <c r="K69" s="164"/>
      <c r="L69" s="26"/>
      <c r="M69" s="117"/>
      <c r="N69" s="26"/>
      <c r="O69" s="117"/>
      <c r="P69" s="117"/>
      <c r="Q69" s="26"/>
      <c r="S69" s="153"/>
      <c r="X69" s="26"/>
      <c r="Z69" s="117"/>
      <c r="AA69" s="117"/>
    </row>
    <row r="70" spans="1:27" s="116" customFormat="1" ht="11.25">
      <c r="A70" s="117"/>
      <c r="B70" s="26"/>
      <c r="C70" s="26"/>
      <c r="D70" s="142"/>
      <c r="E70" s="142"/>
      <c r="F70" s="142"/>
      <c r="H70" s="26"/>
      <c r="I70" s="26"/>
      <c r="K70" s="164"/>
      <c r="L70" s="26"/>
      <c r="M70" s="117"/>
      <c r="N70" s="26"/>
      <c r="O70" s="117"/>
      <c r="P70" s="117"/>
      <c r="Q70" s="26"/>
      <c r="S70" s="153"/>
      <c r="X70" s="26"/>
      <c r="Z70" s="117"/>
      <c r="AA70" s="117"/>
    </row>
    <row r="71" spans="1:27" s="116" customFormat="1" ht="11.25">
      <c r="A71" s="117"/>
      <c r="B71" s="26"/>
      <c r="C71" s="26"/>
      <c r="D71" s="142"/>
      <c r="E71" s="142"/>
      <c r="F71" s="142"/>
      <c r="H71" s="26"/>
      <c r="I71" s="26"/>
      <c r="K71" s="164"/>
      <c r="L71" s="26"/>
      <c r="M71" s="117"/>
      <c r="N71" s="26"/>
      <c r="O71" s="117"/>
      <c r="P71" s="117"/>
      <c r="Q71" s="26"/>
      <c r="S71" s="153"/>
      <c r="X71" s="26"/>
      <c r="Z71" s="117"/>
      <c r="AA71" s="117"/>
    </row>
    <row r="72" spans="1:27" s="116" customFormat="1" ht="11.25">
      <c r="A72" s="117"/>
      <c r="B72" s="26"/>
      <c r="C72" s="26"/>
      <c r="D72" s="142"/>
      <c r="E72" s="142"/>
      <c r="F72" s="142"/>
      <c r="H72" s="26"/>
      <c r="I72" s="26"/>
      <c r="K72" s="164"/>
      <c r="L72" s="26"/>
      <c r="M72" s="117"/>
      <c r="N72" s="26"/>
      <c r="O72" s="117"/>
      <c r="P72" s="117"/>
      <c r="Q72" s="26"/>
      <c r="S72" s="153"/>
      <c r="X72" s="26"/>
      <c r="Z72" s="117"/>
      <c r="AA72" s="117"/>
    </row>
    <row r="73" spans="1:27" s="116" customFormat="1" ht="11.25">
      <c r="A73" s="117"/>
      <c r="B73" s="26"/>
      <c r="C73" s="26"/>
      <c r="D73" s="142"/>
      <c r="E73" s="142"/>
      <c r="F73" s="142"/>
      <c r="H73" s="26"/>
      <c r="I73" s="26"/>
      <c r="K73" s="164"/>
      <c r="L73" s="26"/>
      <c r="M73" s="117"/>
      <c r="N73" s="26"/>
      <c r="O73" s="117"/>
      <c r="P73" s="117"/>
      <c r="Q73" s="26"/>
      <c r="S73" s="153"/>
      <c r="X73" s="26"/>
      <c r="Z73" s="117"/>
      <c r="AA73" s="117"/>
    </row>
    <row r="74" spans="1:27" s="116" customFormat="1" ht="11.25">
      <c r="A74" s="117"/>
      <c r="B74" s="26"/>
      <c r="C74" s="26"/>
      <c r="D74" s="142"/>
      <c r="E74" s="142"/>
      <c r="F74" s="142"/>
      <c r="H74" s="26"/>
      <c r="I74" s="26"/>
      <c r="K74" s="164"/>
      <c r="L74" s="26"/>
      <c r="M74" s="117"/>
      <c r="N74" s="26"/>
      <c r="O74" s="117"/>
      <c r="P74" s="117"/>
      <c r="Q74" s="26"/>
      <c r="S74" s="153"/>
      <c r="X74" s="26"/>
      <c r="Z74" s="117"/>
      <c r="AA74" s="117"/>
    </row>
    <row r="75" spans="1:27" s="116" customFormat="1" ht="11.25">
      <c r="A75" s="117"/>
      <c r="B75" s="26"/>
      <c r="C75" s="26"/>
      <c r="D75" s="142"/>
      <c r="E75" s="142"/>
      <c r="F75" s="142"/>
      <c r="H75" s="26"/>
      <c r="I75" s="26"/>
      <c r="K75" s="164"/>
      <c r="L75" s="26"/>
      <c r="M75" s="117"/>
      <c r="N75" s="26"/>
      <c r="O75" s="117"/>
      <c r="P75" s="117"/>
      <c r="Q75" s="26"/>
      <c r="S75" s="153"/>
      <c r="X75" s="26"/>
      <c r="Z75" s="117"/>
      <c r="AA75" s="117"/>
    </row>
    <row r="76" spans="1:27" s="116" customFormat="1" ht="11.25">
      <c r="A76" s="117"/>
      <c r="B76" s="26"/>
      <c r="C76" s="26"/>
      <c r="D76" s="142"/>
      <c r="E76" s="142"/>
      <c r="F76" s="142"/>
      <c r="H76" s="26"/>
      <c r="I76" s="26"/>
      <c r="K76" s="164"/>
      <c r="L76" s="26"/>
      <c r="M76" s="117"/>
      <c r="N76" s="26"/>
      <c r="O76" s="117"/>
      <c r="P76" s="117"/>
      <c r="Q76" s="26"/>
      <c r="S76" s="153"/>
      <c r="X76" s="26"/>
      <c r="Z76" s="117"/>
      <c r="AA76" s="117"/>
    </row>
    <row r="77" spans="1:27" s="116" customFormat="1" ht="11.25">
      <c r="A77" s="117"/>
      <c r="B77" s="26"/>
      <c r="C77" s="26"/>
      <c r="D77" s="142"/>
      <c r="E77" s="142"/>
      <c r="F77" s="142"/>
      <c r="H77" s="26"/>
      <c r="I77" s="26"/>
      <c r="K77" s="164"/>
      <c r="L77" s="26"/>
      <c r="M77" s="117"/>
      <c r="N77" s="26"/>
      <c r="O77" s="117"/>
      <c r="P77" s="117"/>
      <c r="Q77" s="26"/>
      <c r="S77" s="153"/>
      <c r="X77" s="26"/>
      <c r="Z77" s="117"/>
      <c r="AA77" s="117"/>
    </row>
    <row r="78" spans="1:27" s="116" customFormat="1" ht="11.25">
      <c r="A78" s="117"/>
      <c r="B78" s="26"/>
      <c r="C78" s="26"/>
      <c r="D78" s="142"/>
      <c r="E78" s="142"/>
      <c r="F78" s="142"/>
      <c r="H78" s="26"/>
      <c r="I78" s="26"/>
      <c r="K78" s="164"/>
      <c r="L78" s="26"/>
      <c r="M78" s="117"/>
      <c r="N78" s="26"/>
      <c r="O78" s="117"/>
      <c r="P78" s="117"/>
      <c r="Q78" s="26"/>
      <c r="S78" s="153"/>
      <c r="X78" s="26"/>
      <c r="Z78" s="117"/>
      <c r="AA78" s="117"/>
    </row>
    <row r="79" spans="1:27" s="116" customFormat="1" ht="11.25">
      <c r="A79" s="117"/>
      <c r="B79" s="26"/>
      <c r="C79" s="26"/>
      <c r="D79" s="142"/>
      <c r="E79" s="142"/>
      <c r="F79" s="142"/>
      <c r="H79" s="26"/>
      <c r="I79" s="26"/>
      <c r="K79" s="164"/>
      <c r="L79" s="26"/>
      <c r="M79" s="117"/>
      <c r="N79" s="26"/>
      <c r="O79" s="117"/>
      <c r="P79" s="117"/>
      <c r="Q79" s="26"/>
      <c r="S79" s="153"/>
      <c r="X79" s="26"/>
      <c r="Z79" s="117"/>
      <c r="AA79" s="117"/>
    </row>
    <row r="80" spans="1:27" s="116" customFormat="1" ht="11.25">
      <c r="A80" s="117"/>
      <c r="B80" s="26"/>
      <c r="C80" s="26"/>
      <c r="D80" s="142"/>
      <c r="E80" s="142"/>
      <c r="F80" s="142"/>
      <c r="H80" s="26"/>
      <c r="I80" s="26"/>
      <c r="K80" s="164"/>
      <c r="L80" s="26"/>
      <c r="M80" s="117"/>
      <c r="N80" s="26"/>
      <c r="O80" s="117"/>
      <c r="P80" s="117"/>
      <c r="Q80" s="26"/>
      <c r="S80" s="153"/>
      <c r="X80" s="26"/>
      <c r="Z80" s="117"/>
      <c r="AA80" s="117"/>
    </row>
    <row r="81" spans="1:27" s="116" customFormat="1" ht="11.25">
      <c r="A81" s="117"/>
      <c r="B81" s="26"/>
      <c r="C81" s="26"/>
      <c r="D81" s="142"/>
      <c r="E81" s="142"/>
      <c r="F81" s="142"/>
      <c r="H81" s="26"/>
      <c r="I81" s="26"/>
      <c r="K81" s="164"/>
      <c r="L81" s="26"/>
      <c r="M81" s="117"/>
      <c r="N81" s="26"/>
      <c r="O81" s="117"/>
      <c r="P81" s="117"/>
      <c r="Q81" s="26"/>
      <c r="S81" s="153"/>
      <c r="X81" s="26"/>
      <c r="Z81" s="117"/>
      <c r="AA81" s="117"/>
    </row>
    <row r="82" spans="1:27" s="116" customFormat="1" ht="11.25">
      <c r="A82" s="117"/>
      <c r="B82" s="26"/>
      <c r="C82" s="26"/>
      <c r="D82" s="142"/>
      <c r="E82" s="142"/>
      <c r="F82" s="142"/>
      <c r="H82" s="26"/>
      <c r="I82" s="26"/>
      <c r="K82" s="164"/>
      <c r="L82" s="26"/>
      <c r="M82" s="117"/>
      <c r="N82" s="26"/>
      <c r="O82" s="117"/>
      <c r="P82" s="117"/>
      <c r="Q82" s="26"/>
      <c r="S82" s="153"/>
      <c r="X82" s="26"/>
      <c r="Z82" s="117"/>
      <c r="AA82" s="117"/>
    </row>
    <row r="83" spans="1:27" s="116" customFormat="1" ht="11.25">
      <c r="A83" s="117"/>
      <c r="B83" s="26"/>
      <c r="C83" s="26"/>
      <c r="D83" s="142"/>
      <c r="E83" s="142"/>
      <c r="F83" s="142"/>
      <c r="H83" s="26"/>
      <c r="I83" s="26"/>
      <c r="K83" s="164"/>
      <c r="L83" s="26"/>
      <c r="M83" s="117"/>
      <c r="N83" s="26"/>
      <c r="O83" s="117"/>
      <c r="P83" s="117"/>
      <c r="Q83" s="26"/>
      <c r="S83" s="153"/>
      <c r="X83" s="26"/>
      <c r="Z83" s="117"/>
      <c r="AA83" s="117"/>
    </row>
    <row r="84" spans="1:27" s="116" customFormat="1" ht="11.25">
      <c r="A84" s="117"/>
      <c r="B84" s="26"/>
      <c r="C84" s="26"/>
      <c r="D84" s="142"/>
      <c r="E84" s="142"/>
      <c r="F84" s="142"/>
      <c r="H84" s="26"/>
      <c r="I84" s="26"/>
      <c r="K84" s="164"/>
      <c r="L84" s="26"/>
      <c r="M84" s="117"/>
      <c r="N84" s="26"/>
      <c r="O84" s="117"/>
      <c r="P84" s="117"/>
      <c r="Q84" s="26"/>
      <c r="S84" s="153"/>
      <c r="X84" s="26"/>
      <c r="Z84" s="117"/>
      <c r="AA84" s="117"/>
    </row>
    <row r="85" spans="1:27" s="116" customFormat="1" ht="11.25">
      <c r="A85" s="117"/>
      <c r="B85" s="26"/>
      <c r="C85" s="26"/>
      <c r="D85" s="142"/>
      <c r="E85" s="142"/>
      <c r="F85" s="142"/>
      <c r="H85" s="26"/>
      <c r="I85" s="26"/>
      <c r="K85" s="164"/>
      <c r="L85" s="26"/>
      <c r="M85" s="117"/>
      <c r="N85" s="26"/>
      <c r="O85" s="117"/>
      <c r="P85" s="117"/>
      <c r="Q85" s="26"/>
      <c r="S85" s="153"/>
      <c r="X85" s="26"/>
      <c r="Z85" s="117"/>
      <c r="AA85" s="117"/>
    </row>
    <row r="86" spans="1:27" s="116" customFormat="1" ht="11.25">
      <c r="A86" s="117"/>
      <c r="B86" s="26"/>
      <c r="C86" s="26"/>
      <c r="D86" s="142"/>
      <c r="E86" s="142"/>
      <c r="F86" s="142"/>
      <c r="H86" s="26"/>
      <c r="I86" s="26"/>
      <c r="K86" s="164"/>
      <c r="L86" s="26"/>
      <c r="M86" s="117"/>
      <c r="N86" s="26"/>
      <c r="O86" s="117"/>
      <c r="P86" s="117"/>
      <c r="Q86" s="26"/>
      <c r="S86" s="153"/>
      <c r="X86" s="26"/>
      <c r="Z86" s="117"/>
      <c r="AA86" s="117"/>
    </row>
    <row r="87" spans="1:27" s="116" customFormat="1" ht="11.25">
      <c r="A87" s="117"/>
      <c r="B87" s="26"/>
      <c r="C87" s="26"/>
      <c r="D87" s="142"/>
      <c r="E87" s="142"/>
      <c r="F87" s="142"/>
      <c r="H87" s="26"/>
      <c r="I87" s="26"/>
      <c r="K87" s="164"/>
      <c r="L87" s="26"/>
      <c r="M87" s="117"/>
      <c r="N87" s="26"/>
      <c r="O87" s="117"/>
      <c r="P87" s="117"/>
      <c r="Q87" s="26"/>
      <c r="S87" s="153"/>
      <c r="X87" s="26"/>
      <c r="Z87" s="117"/>
      <c r="AA87" s="117"/>
    </row>
    <row r="88" spans="1:27" s="116" customFormat="1" ht="11.25">
      <c r="A88" s="117"/>
      <c r="B88" s="26"/>
      <c r="C88" s="26"/>
      <c r="D88" s="142"/>
      <c r="E88" s="142"/>
      <c r="F88" s="142"/>
      <c r="H88" s="26"/>
      <c r="I88" s="26"/>
      <c r="K88" s="164"/>
      <c r="L88" s="26"/>
      <c r="M88" s="117"/>
      <c r="N88" s="26"/>
      <c r="O88" s="117"/>
      <c r="P88" s="117"/>
      <c r="Q88" s="26"/>
      <c r="S88" s="153"/>
      <c r="X88" s="26"/>
      <c r="Z88" s="117"/>
      <c r="AA88" s="117"/>
    </row>
    <row r="89" spans="1:27" s="116" customFormat="1" ht="11.25">
      <c r="A89" s="117"/>
      <c r="B89" s="26"/>
      <c r="C89" s="26"/>
      <c r="D89" s="142"/>
      <c r="E89" s="142"/>
      <c r="F89" s="142"/>
      <c r="H89" s="26"/>
      <c r="I89" s="26"/>
      <c r="K89" s="164"/>
      <c r="L89" s="26"/>
      <c r="M89" s="117"/>
      <c r="N89" s="26"/>
      <c r="O89" s="117"/>
      <c r="P89" s="117"/>
      <c r="Q89" s="26"/>
      <c r="S89" s="153"/>
      <c r="X89" s="26"/>
      <c r="Z89" s="117"/>
      <c r="AA89" s="117"/>
    </row>
    <row r="90" spans="1:27" s="116" customFormat="1" ht="11.25">
      <c r="A90" s="117"/>
      <c r="B90" s="26"/>
      <c r="C90" s="26"/>
      <c r="D90" s="142"/>
      <c r="E90" s="142"/>
      <c r="F90" s="142"/>
      <c r="H90" s="26"/>
      <c r="I90" s="26"/>
      <c r="K90" s="164"/>
      <c r="L90" s="26"/>
      <c r="M90" s="117"/>
      <c r="N90" s="26"/>
      <c r="O90" s="117"/>
      <c r="P90" s="117"/>
      <c r="Q90" s="26"/>
      <c r="S90" s="153"/>
      <c r="X90" s="26"/>
      <c r="Z90" s="117"/>
      <c r="AA90" s="117"/>
    </row>
    <row r="91" spans="1:27" s="116" customFormat="1" ht="11.25">
      <c r="A91" s="117"/>
      <c r="B91" s="26"/>
      <c r="C91" s="26"/>
      <c r="D91" s="142"/>
      <c r="E91" s="142"/>
      <c r="F91" s="142"/>
      <c r="H91" s="26"/>
      <c r="I91" s="26"/>
      <c r="K91" s="164"/>
      <c r="L91" s="26"/>
      <c r="M91" s="117"/>
      <c r="N91" s="26"/>
      <c r="O91" s="117"/>
      <c r="P91" s="117"/>
      <c r="Q91" s="26"/>
      <c r="S91" s="153"/>
      <c r="X91" s="26"/>
      <c r="Z91" s="117"/>
      <c r="AA91" s="117"/>
    </row>
    <row r="92" spans="1:27" s="116" customFormat="1" ht="11.25">
      <c r="A92" s="117"/>
      <c r="B92" s="26"/>
      <c r="C92" s="26"/>
      <c r="D92" s="142"/>
      <c r="E92" s="142"/>
      <c r="F92" s="142"/>
      <c r="H92" s="26"/>
      <c r="I92" s="26"/>
      <c r="K92" s="164"/>
      <c r="L92" s="26"/>
      <c r="M92" s="117"/>
      <c r="N92" s="26"/>
      <c r="O92" s="117"/>
      <c r="P92" s="117"/>
      <c r="Q92" s="26"/>
      <c r="S92" s="153"/>
      <c r="X92" s="26"/>
      <c r="Z92" s="117"/>
      <c r="AA92" s="117"/>
    </row>
    <row r="93" spans="1:27" s="116" customFormat="1" ht="11.25">
      <c r="A93" s="117"/>
      <c r="B93" s="26"/>
      <c r="C93" s="26"/>
      <c r="D93" s="142"/>
      <c r="E93" s="142"/>
      <c r="F93" s="142"/>
      <c r="H93" s="26"/>
      <c r="I93" s="26"/>
      <c r="K93" s="164"/>
      <c r="L93" s="26"/>
      <c r="M93" s="117"/>
      <c r="N93" s="26"/>
      <c r="O93" s="117"/>
      <c r="P93" s="117"/>
      <c r="Q93" s="26"/>
      <c r="S93" s="153"/>
      <c r="X93" s="26"/>
      <c r="Z93" s="117"/>
      <c r="AA93" s="117"/>
    </row>
    <row r="94" spans="1:27" s="116" customFormat="1" ht="11.25">
      <c r="A94" s="117"/>
      <c r="B94" s="26"/>
      <c r="C94" s="26"/>
      <c r="D94" s="142"/>
      <c r="E94" s="142"/>
      <c r="F94" s="142"/>
      <c r="H94" s="26"/>
      <c r="I94" s="26"/>
      <c r="K94" s="164"/>
      <c r="L94" s="26"/>
      <c r="M94" s="117"/>
      <c r="N94" s="26"/>
      <c r="O94" s="117"/>
      <c r="P94" s="117"/>
      <c r="Q94" s="26"/>
      <c r="S94" s="153"/>
      <c r="X94" s="26"/>
      <c r="Z94" s="117"/>
      <c r="AA94" s="117"/>
    </row>
    <row r="95" spans="1:27" s="116" customFormat="1" ht="11.25">
      <c r="A95" s="117"/>
      <c r="B95" s="26"/>
      <c r="C95" s="26"/>
      <c r="D95" s="142"/>
      <c r="E95" s="142"/>
      <c r="F95" s="142"/>
      <c r="H95" s="26"/>
      <c r="I95" s="26"/>
      <c r="K95" s="164"/>
      <c r="L95" s="26"/>
      <c r="M95" s="117"/>
      <c r="N95" s="26"/>
      <c r="O95" s="117"/>
      <c r="P95" s="117"/>
      <c r="Q95" s="26"/>
      <c r="S95" s="153"/>
      <c r="X95" s="26"/>
      <c r="Z95" s="117"/>
      <c r="AA95" s="117"/>
    </row>
    <row r="96" spans="1:27" s="116" customFormat="1" ht="11.25">
      <c r="A96" s="117"/>
      <c r="B96" s="26"/>
      <c r="C96" s="26"/>
      <c r="D96" s="142"/>
      <c r="E96" s="142"/>
      <c r="F96" s="142"/>
      <c r="H96" s="26"/>
      <c r="I96" s="26"/>
      <c r="K96" s="164"/>
      <c r="L96" s="26"/>
      <c r="M96" s="117"/>
      <c r="N96" s="26"/>
      <c r="O96" s="117"/>
      <c r="P96" s="117"/>
      <c r="Q96" s="26"/>
      <c r="S96" s="153"/>
      <c r="X96" s="26"/>
      <c r="Z96" s="117"/>
      <c r="AA96" s="117"/>
    </row>
    <row r="97" spans="1:27" s="116" customFormat="1" ht="11.25">
      <c r="A97" s="117"/>
      <c r="B97" s="26"/>
      <c r="C97" s="26"/>
      <c r="D97" s="142"/>
      <c r="E97" s="142"/>
      <c r="F97" s="142"/>
      <c r="H97" s="26"/>
      <c r="I97" s="26"/>
      <c r="K97" s="164"/>
      <c r="L97" s="26"/>
      <c r="M97" s="117"/>
      <c r="N97" s="26"/>
      <c r="O97" s="117"/>
      <c r="P97" s="117"/>
      <c r="Q97" s="26"/>
      <c r="S97" s="153"/>
      <c r="X97" s="26"/>
      <c r="Z97" s="117"/>
      <c r="AA97" s="117"/>
    </row>
    <row r="98" spans="1:27" s="116" customFormat="1" ht="11.25">
      <c r="A98" s="117"/>
      <c r="B98" s="26"/>
      <c r="C98" s="26"/>
      <c r="D98" s="142"/>
      <c r="E98" s="142"/>
      <c r="F98" s="142"/>
      <c r="H98" s="26"/>
      <c r="I98" s="26"/>
      <c r="K98" s="164"/>
      <c r="L98" s="26"/>
      <c r="M98" s="117"/>
      <c r="N98" s="26"/>
      <c r="O98" s="117"/>
      <c r="P98" s="117"/>
      <c r="Q98" s="26"/>
      <c r="S98" s="153"/>
      <c r="X98" s="26"/>
      <c r="Z98" s="117"/>
      <c r="AA98" s="117"/>
    </row>
    <row r="99" spans="1:27" s="116" customFormat="1" ht="11.25">
      <c r="A99" s="117"/>
      <c r="B99" s="26"/>
      <c r="C99" s="26"/>
      <c r="D99" s="142"/>
      <c r="E99" s="142"/>
      <c r="F99" s="142"/>
      <c r="H99" s="26"/>
      <c r="I99" s="26"/>
      <c r="K99" s="164"/>
      <c r="L99" s="26"/>
      <c r="M99" s="117"/>
      <c r="N99" s="26"/>
      <c r="O99" s="117"/>
      <c r="P99" s="117"/>
      <c r="Q99" s="26"/>
      <c r="S99" s="153"/>
      <c r="X99" s="26"/>
      <c r="Z99" s="117"/>
      <c r="AA99" s="117"/>
    </row>
    <row r="100" spans="1:27" s="116" customFormat="1" ht="11.25">
      <c r="A100" s="117"/>
      <c r="B100" s="26"/>
      <c r="C100" s="26"/>
      <c r="D100" s="142"/>
      <c r="E100" s="142"/>
      <c r="F100" s="142"/>
      <c r="H100" s="26"/>
      <c r="I100" s="26"/>
      <c r="K100" s="164"/>
      <c r="L100" s="26"/>
      <c r="M100" s="117"/>
      <c r="N100" s="26"/>
      <c r="O100" s="117"/>
      <c r="P100" s="117"/>
      <c r="Q100" s="26"/>
      <c r="S100" s="153"/>
      <c r="X100" s="26"/>
      <c r="Z100" s="117"/>
      <c r="AA100" s="117"/>
    </row>
    <row r="101" spans="1:27" s="116" customFormat="1" ht="11.25">
      <c r="A101" s="117"/>
      <c r="B101" s="26"/>
      <c r="C101" s="26"/>
      <c r="D101" s="142"/>
      <c r="E101" s="142"/>
      <c r="F101" s="142"/>
      <c r="H101" s="26"/>
      <c r="I101" s="26"/>
      <c r="K101" s="164"/>
      <c r="L101" s="26"/>
      <c r="M101" s="117"/>
      <c r="N101" s="26"/>
      <c r="O101" s="117"/>
      <c r="P101" s="117"/>
      <c r="Q101" s="26"/>
      <c r="S101" s="153"/>
      <c r="X101" s="26"/>
      <c r="Z101" s="117"/>
      <c r="AA101" s="117"/>
    </row>
    <row r="102" spans="1:27" s="116" customFormat="1" ht="11.25">
      <c r="A102" s="117"/>
      <c r="B102" s="26"/>
      <c r="C102" s="26"/>
      <c r="D102" s="142"/>
      <c r="E102" s="142"/>
      <c r="F102" s="142"/>
      <c r="H102" s="26"/>
      <c r="I102" s="26"/>
      <c r="K102" s="164"/>
      <c r="L102" s="26"/>
      <c r="M102" s="117"/>
      <c r="N102" s="26"/>
      <c r="O102" s="117"/>
      <c r="P102" s="117"/>
      <c r="Q102" s="26"/>
      <c r="S102" s="153"/>
      <c r="X102" s="26"/>
      <c r="Z102" s="117"/>
      <c r="AA102" s="117"/>
    </row>
    <row r="103" spans="1:27" s="116" customFormat="1" ht="11.25">
      <c r="A103" s="117"/>
      <c r="B103" s="26"/>
      <c r="C103" s="26"/>
      <c r="D103" s="142"/>
      <c r="E103" s="142"/>
      <c r="F103" s="142"/>
      <c r="H103" s="26"/>
      <c r="I103" s="26"/>
      <c r="K103" s="164"/>
      <c r="L103" s="26"/>
      <c r="M103" s="117"/>
      <c r="N103" s="26"/>
      <c r="O103" s="117"/>
      <c r="P103" s="117"/>
      <c r="Q103" s="26"/>
      <c r="S103" s="153"/>
      <c r="X103" s="26"/>
      <c r="Z103" s="117"/>
      <c r="AA103" s="117"/>
    </row>
    <row r="104" spans="1:27" s="116" customFormat="1" ht="11.25">
      <c r="A104" s="117"/>
      <c r="B104" s="26"/>
      <c r="C104" s="26"/>
      <c r="D104" s="142"/>
      <c r="E104" s="142"/>
      <c r="F104" s="142"/>
      <c r="H104" s="26"/>
      <c r="I104" s="26"/>
      <c r="K104" s="164"/>
      <c r="L104" s="26"/>
      <c r="M104" s="117"/>
      <c r="N104" s="26"/>
      <c r="O104" s="117"/>
      <c r="P104" s="117"/>
      <c r="Q104" s="26"/>
      <c r="S104" s="153"/>
      <c r="X104" s="26"/>
      <c r="Z104" s="117"/>
      <c r="AA104" s="117"/>
    </row>
    <row r="105" spans="1:27" s="116" customFormat="1" ht="11.25">
      <c r="A105" s="117"/>
      <c r="B105" s="26"/>
      <c r="C105" s="26"/>
      <c r="D105" s="142"/>
      <c r="E105" s="142"/>
      <c r="F105" s="142"/>
      <c r="H105" s="26"/>
      <c r="I105" s="26"/>
      <c r="K105" s="164"/>
      <c r="L105" s="26"/>
      <c r="M105" s="117"/>
      <c r="N105" s="26"/>
      <c r="O105" s="117"/>
      <c r="P105" s="117"/>
      <c r="Q105" s="26"/>
      <c r="S105" s="153"/>
      <c r="X105" s="26"/>
      <c r="Z105" s="117"/>
      <c r="AA105" s="117"/>
    </row>
    <row r="106" spans="1:27" s="116" customFormat="1" ht="11.25">
      <c r="A106" s="117"/>
      <c r="B106" s="26"/>
      <c r="C106" s="26"/>
      <c r="D106" s="142"/>
      <c r="E106" s="142"/>
      <c r="F106" s="142"/>
      <c r="H106" s="26"/>
      <c r="I106" s="26"/>
      <c r="K106" s="164"/>
      <c r="L106" s="26"/>
      <c r="M106" s="117"/>
      <c r="N106" s="26"/>
      <c r="O106" s="117"/>
      <c r="P106" s="117"/>
      <c r="Q106" s="26"/>
      <c r="S106" s="153"/>
      <c r="X106" s="26"/>
      <c r="Z106" s="117"/>
      <c r="AA106" s="117"/>
    </row>
    <row r="107" spans="1:27" s="116" customFormat="1" ht="11.25">
      <c r="A107" s="117"/>
      <c r="B107" s="26"/>
      <c r="C107" s="26"/>
      <c r="D107" s="142"/>
      <c r="E107" s="142"/>
      <c r="F107" s="142"/>
      <c r="H107" s="26"/>
      <c r="I107" s="26"/>
      <c r="K107" s="164"/>
      <c r="L107" s="26"/>
      <c r="M107" s="117"/>
      <c r="N107" s="26"/>
      <c r="O107" s="117"/>
      <c r="P107" s="117"/>
      <c r="Q107" s="26"/>
      <c r="S107" s="153"/>
      <c r="X107" s="26"/>
      <c r="Z107" s="117"/>
      <c r="AA107" s="117"/>
    </row>
    <row r="108" spans="1:27" s="116" customFormat="1" ht="11.25">
      <c r="A108" s="117"/>
      <c r="B108" s="26"/>
      <c r="C108" s="26"/>
      <c r="D108" s="142"/>
      <c r="E108" s="142"/>
      <c r="F108" s="142"/>
      <c r="H108" s="26"/>
      <c r="I108" s="26"/>
      <c r="K108" s="164"/>
      <c r="L108" s="26"/>
      <c r="M108" s="117"/>
      <c r="N108" s="26"/>
      <c r="O108" s="117"/>
      <c r="P108" s="117"/>
      <c r="Q108" s="26"/>
      <c r="S108" s="153"/>
      <c r="X108" s="26"/>
      <c r="Z108" s="117"/>
      <c r="AA108" s="117"/>
    </row>
    <row r="109" spans="1:27" s="116" customFormat="1" ht="11.25">
      <c r="A109" s="117"/>
      <c r="B109" s="26"/>
      <c r="C109" s="26"/>
      <c r="D109" s="142"/>
      <c r="E109" s="142"/>
      <c r="F109" s="142"/>
      <c r="H109" s="26"/>
      <c r="I109" s="26"/>
      <c r="K109" s="164"/>
      <c r="L109" s="26"/>
      <c r="M109" s="117"/>
      <c r="N109" s="26"/>
      <c r="O109" s="117"/>
      <c r="P109" s="117"/>
      <c r="Q109" s="26"/>
      <c r="S109" s="153"/>
      <c r="X109" s="26"/>
      <c r="Z109" s="117"/>
      <c r="AA109" s="117"/>
    </row>
    <row r="110" spans="1:27" s="116" customFormat="1" ht="11.25">
      <c r="A110" s="117"/>
      <c r="B110" s="26"/>
      <c r="C110" s="26"/>
      <c r="D110" s="142"/>
      <c r="E110" s="142"/>
      <c r="F110" s="142"/>
      <c r="H110" s="26"/>
      <c r="I110" s="26"/>
      <c r="K110" s="164"/>
      <c r="L110" s="26"/>
      <c r="M110" s="117"/>
      <c r="N110" s="26"/>
      <c r="O110" s="117"/>
      <c r="P110" s="117"/>
      <c r="Q110" s="26"/>
      <c r="S110" s="153"/>
      <c r="X110" s="26"/>
      <c r="Z110" s="117"/>
      <c r="AA110" s="117"/>
    </row>
    <row r="111" spans="1:27" s="116" customFormat="1" ht="11.25">
      <c r="A111" s="117"/>
      <c r="B111" s="26"/>
      <c r="C111" s="26"/>
      <c r="D111" s="142"/>
      <c r="E111" s="142"/>
      <c r="F111" s="142"/>
      <c r="H111" s="26"/>
      <c r="I111" s="26"/>
      <c r="K111" s="164"/>
      <c r="L111" s="26"/>
      <c r="M111" s="117"/>
      <c r="N111" s="26"/>
      <c r="O111" s="117"/>
      <c r="P111" s="117"/>
      <c r="Q111" s="26"/>
      <c r="S111" s="153"/>
      <c r="X111" s="26"/>
      <c r="Z111" s="117"/>
      <c r="AA111" s="117"/>
    </row>
    <row r="112" spans="1:27" s="116" customFormat="1" ht="11.25">
      <c r="A112" s="117"/>
      <c r="B112" s="26"/>
      <c r="C112" s="26"/>
      <c r="D112" s="142"/>
      <c r="E112" s="142"/>
      <c r="F112" s="142"/>
      <c r="H112" s="26"/>
      <c r="I112" s="26"/>
      <c r="K112" s="164"/>
      <c r="L112" s="26"/>
      <c r="M112" s="117"/>
      <c r="N112" s="26"/>
      <c r="O112" s="117"/>
      <c r="P112" s="117"/>
      <c r="Q112" s="26"/>
      <c r="S112" s="153"/>
      <c r="X112" s="26"/>
      <c r="Z112" s="117"/>
      <c r="AA112" s="117"/>
    </row>
    <row r="113" spans="1:27" s="116" customFormat="1" ht="11.25">
      <c r="A113" s="117"/>
      <c r="B113" s="26"/>
      <c r="C113" s="26"/>
      <c r="D113" s="142"/>
      <c r="E113" s="142"/>
      <c r="F113" s="142"/>
      <c r="H113" s="26"/>
      <c r="I113" s="26"/>
      <c r="K113" s="164"/>
      <c r="L113" s="26"/>
      <c r="M113" s="117"/>
      <c r="N113" s="26"/>
      <c r="O113" s="117"/>
      <c r="P113" s="117"/>
      <c r="Q113" s="26"/>
      <c r="S113" s="153"/>
      <c r="X113" s="26"/>
      <c r="Z113" s="117"/>
      <c r="AA113" s="117"/>
    </row>
    <row r="114" spans="1:27" s="116" customFormat="1" ht="11.25">
      <c r="A114" s="117"/>
      <c r="B114" s="26"/>
      <c r="C114" s="26"/>
      <c r="D114" s="142"/>
      <c r="E114" s="142"/>
      <c r="F114" s="142"/>
      <c r="H114" s="26"/>
      <c r="I114" s="26"/>
      <c r="K114" s="164"/>
      <c r="L114" s="26"/>
      <c r="M114" s="117"/>
      <c r="N114" s="26"/>
      <c r="O114" s="117"/>
      <c r="P114" s="117"/>
      <c r="Q114" s="26"/>
      <c r="S114" s="153"/>
      <c r="X114" s="26"/>
      <c r="Z114" s="117"/>
      <c r="AA114" s="117"/>
    </row>
    <row r="115" spans="1:27" s="116" customFormat="1" ht="11.25">
      <c r="A115" s="117"/>
      <c r="B115" s="26"/>
      <c r="C115" s="26"/>
      <c r="D115" s="142"/>
      <c r="E115" s="142"/>
      <c r="F115" s="142"/>
      <c r="H115" s="26"/>
      <c r="I115" s="26"/>
      <c r="K115" s="164"/>
      <c r="L115" s="26"/>
      <c r="M115" s="117"/>
      <c r="N115" s="26"/>
      <c r="O115" s="117"/>
      <c r="P115" s="117"/>
      <c r="Q115" s="26"/>
      <c r="S115" s="153"/>
      <c r="X115" s="26"/>
      <c r="Z115" s="117"/>
      <c r="AA115" s="117"/>
    </row>
    <row r="116" spans="1:27" s="116" customFormat="1" ht="11.25">
      <c r="A116" s="117"/>
      <c r="B116" s="26"/>
      <c r="C116" s="26"/>
      <c r="D116" s="142"/>
      <c r="E116" s="142"/>
      <c r="F116" s="142"/>
      <c r="H116" s="26"/>
      <c r="I116" s="26"/>
      <c r="K116" s="164"/>
      <c r="L116" s="26"/>
      <c r="M116" s="117"/>
      <c r="N116" s="26"/>
      <c r="O116" s="117"/>
      <c r="P116" s="117"/>
      <c r="Q116" s="26"/>
      <c r="S116" s="153"/>
      <c r="X116" s="26"/>
      <c r="Z116" s="117"/>
      <c r="AA116" s="117"/>
    </row>
    <row r="117" spans="1:27" s="116" customFormat="1" ht="11.25">
      <c r="A117" s="117"/>
      <c r="B117" s="26"/>
      <c r="C117" s="26"/>
      <c r="D117" s="142"/>
      <c r="E117" s="142"/>
      <c r="F117" s="142"/>
      <c r="H117" s="26"/>
      <c r="I117" s="26"/>
      <c r="K117" s="164"/>
      <c r="L117" s="26"/>
      <c r="M117" s="117"/>
      <c r="N117" s="26"/>
      <c r="O117" s="117"/>
      <c r="P117" s="117"/>
      <c r="Q117" s="26"/>
      <c r="S117" s="153"/>
      <c r="X117" s="26"/>
      <c r="Z117" s="117"/>
      <c r="AA117" s="117"/>
    </row>
    <row r="118" spans="1:27" s="116" customFormat="1" ht="11.25">
      <c r="A118" s="117"/>
      <c r="B118" s="26"/>
      <c r="C118" s="26"/>
      <c r="D118" s="142"/>
      <c r="E118" s="142"/>
      <c r="F118" s="142"/>
      <c r="H118" s="26"/>
      <c r="I118" s="26"/>
      <c r="K118" s="164"/>
      <c r="L118" s="26"/>
      <c r="M118" s="117"/>
      <c r="N118" s="26"/>
      <c r="O118" s="117"/>
      <c r="P118" s="117"/>
      <c r="Q118" s="26"/>
      <c r="S118" s="153"/>
      <c r="X118" s="26"/>
      <c r="Z118" s="117"/>
      <c r="AA118" s="117"/>
    </row>
    <row r="119" spans="1:27" s="116" customFormat="1" ht="11.25">
      <c r="A119" s="117"/>
      <c r="B119" s="26"/>
      <c r="C119" s="26"/>
      <c r="D119" s="142"/>
      <c r="E119" s="142"/>
      <c r="F119" s="142"/>
      <c r="H119" s="26"/>
      <c r="I119" s="26"/>
      <c r="K119" s="164"/>
      <c r="L119" s="26"/>
      <c r="M119" s="117"/>
      <c r="N119" s="26"/>
      <c r="O119" s="117"/>
      <c r="P119" s="117"/>
      <c r="Q119" s="26"/>
      <c r="S119" s="153"/>
      <c r="X119" s="26"/>
      <c r="Z119" s="117"/>
      <c r="AA119" s="117"/>
    </row>
    <row r="120" spans="1:27" s="116" customFormat="1" ht="11.25">
      <c r="A120" s="117"/>
      <c r="B120" s="26"/>
      <c r="C120" s="26"/>
      <c r="D120" s="142"/>
      <c r="E120" s="142"/>
      <c r="F120" s="142"/>
      <c r="H120" s="26"/>
      <c r="I120" s="26"/>
      <c r="K120" s="164"/>
      <c r="L120" s="26"/>
      <c r="M120" s="117"/>
      <c r="N120" s="26"/>
      <c r="O120" s="117"/>
      <c r="P120" s="117"/>
      <c r="Q120" s="26"/>
      <c r="S120" s="153"/>
      <c r="X120" s="26"/>
      <c r="Z120" s="117"/>
      <c r="AA120" s="117"/>
    </row>
    <row r="121" spans="1:27" s="116" customFormat="1" ht="11.25">
      <c r="A121" s="117"/>
      <c r="B121" s="26"/>
      <c r="C121" s="26"/>
      <c r="D121" s="142"/>
      <c r="E121" s="142"/>
      <c r="F121" s="142"/>
      <c r="H121" s="26"/>
      <c r="I121" s="26"/>
      <c r="K121" s="164"/>
      <c r="L121" s="26"/>
      <c r="M121" s="117"/>
      <c r="N121" s="26"/>
      <c r="O121" s="117"/>
      <c r="P121" s="117"/>
      <c r="Q121" s="26"/>
      <c r="S121" s="153"/>
      <c r="X121" s="26"/>
      <c r="Z121" s="117"/>
      <c r="AA121" s="117"/>
    </row>
    <row r="122" spans="1:27" s="116" customFormat="1" ht="11.25">
      <c r="A122" s="117"/>
      <c r="B122" s="26"/>
      <c r="C122" s="26"/>
      <c r="D122" s="142"/>
      <c r="E122" s="142"/>
      <c r="F122" s="142"/>
      <c r="H122" s="26"/>
      <c r="I122" s="26"/>
      <c r="K122" s="164"/>
      <c r="L122" s="26"/>
      <c r="M122" s="117"/>
      <c r="N122" s="26"/>
      <c r="O122" s="117"/>
      <c r="P122" s="117"/>
      <c r="Q122" s="26"/>
      <c r="S122" s="153"/>
      <c r="X122" s="26"/>
      <c r="Z122" s="117"/>
      <c r="AA122" s="117"/>
    </row>
    <row r="123" spans="1:27" s="116" customFormat="1" ht="11.25">
      <c r="A123" s="117"/>
      <c r="B123" s="26"/>
      <c r="C123" s="26"/>
      <c r="D123" s="142"/>
      <c r="E123" s="142"/>
      <c r="F123" s="142"/>
      <c r="H123" s="26"/>
      <c r="I123" s="26"/>
      <c r="K123" s="164"/>
      <c r="L123" s="26"/>
      <c r="M123" s="117"/>
      <c r="N123" s="26"/>
      <c r="O123" s="117"/>
      <c r="P123" s="117"/>
      <c r="Q123" s="26"/>
      <c r="S123" s="153"/>
      <c r="X123" s="26"/>
      <c r="Z123" s="117"/>
      <c r="AA123" s="117"/>
    </row>
    <row r="124" spans="1:27" s="116" customFormat="1" ht="11.25">
      <c r="A124" s="117"/>
      <c r="B124" s="26"/>
      <c r="C124" s="26"/>
      <c r="D124" s="142"/>
      <c r="E124" s="142"/>
      <c r="F124" s="142"/>
      <c r="H124" s="26"/>
      <c r="I124" s="26"/>
      <c r="K124" s="164"/>
      <c r="L124" s="26"/>
      <c r="M124" s="117"/>
      <c r="N124" s="26"/>
      <c r="O124" s="117"/>
      <c r="P124" s="117"/>
      <c r="Q124" s="26"/>
      <c r="S124" s="153"/>
      <c r="X124" s="26"/>
      <c r="Z124" s="117"/>
      <c r="AA124" s="117"/>
    </row>
    <row r="125" spans="1:27" s="116" customFormat="1" ht="11.25">
      <c r="A125" s="117"/>
      <c r="B125" s="26"/>
      <c r="C125" s="26"/>
      <c r="D125" s="142"/>
      <c r="E125" s="142"/>
      <c r="F125" s="142"/>
      <c r="H125" s="26"/>
      <c r="I125" s="26"/>
      <c r="K125" s="164"/>
      <c r="L125" s="26"/>
      <c r="M125" s="117"/>
      <c r="N125" s="26"/>
      <c r="O125" s="117"/>
      <c r="P125" s="117"/>
      <c r="Q125" s="26"/>
      <c r="S125" s="153"/>
      <c r="X125" s="26"/>
      <c r="Z125" s="117"/>
      <c r="AA125" s="117"/>
    </row>
    <row r="126" spans="1:27" s="116" customFormat="1" ht="11.25">
      <c r="A126" s="117"/>
      <c r="B126" s="26"/>
      <c r="C126" s="26"/>
      <c r="D126" s="142"/>
      <c r="E126" s="142"/>
      <c r="F126" s="142"/>
      <c r="H126" s="26"/>
      <c r="I126" s="26"/>
      <c r="K126" s="164"/>
      <c r="L126" s="26"/>
      <c r="M126" s="117"/>
      <c r="N126" s="26"/>
      <c r="O126" s="117"/>
      <c r="P126" s="117"/>
      <c r="Q126" s="26"/>
      <c r="S126" s="153"/>
      <c r="X126" s="26"/>
      <c r="Z126" s="117"/>
      <c r="AA126" s="117"/>
    </row>
    <row r="127" spans="1:27" s="116" customFormat="1" ht="11.25">
      <c r="A127" s="117"/>
      <c r="B127" s="26"/>
      <c r="C127" s="26"/>
      <c r="D127" s="142"/>
      <c r="E127" s="142"/>
      <c r="F127" s="142"/>
      <c r="H127" s="26"/>
      <c r="I127" s="26"/>
      <c r="K127" s="164"/>
      <c r="L127" s="26"/>
      <c r="M127" s="117"/>
      <c r="N127" s="26"/>
      <c r="O127" s="117"/>
      <c r="P127" s="117"/>
      <c r="Q127" s="26"/>
      <c r="S127" s="153"/>
      <c r="X127" s="26"/>
      <c r="Z127" s="117"/>
      <c r="AA127" s="117"/>
    </row>
    <row r="128" spans="1:27" s="116" customFormat="1" ht="11.25">
      <c r="A128" s="117"/>
      <c r="B128" s="26"/>
      <c r="C128" s="26"/>
      <c r="D128" s="142"/>
      <c r="E128" s="142"/>
      <c r="F128" s="142"/>
      <c r="H128" s="26"/>
      <c r="I128" s="26"/>
      <c r="K128" s="164"/>
      <c r="L128" s="26"/>
      <c r="M128" s="117"/>
      <c r="N128" s="26"/>
      <c r="O128" s="117"/>
      <c r="P128" s="117"/>
      <c r="Q128" s="26"/>
      <c r="S128" s="153"/>
      <c r="X128" s="26"/>
      <c r="Z128" s="117"/>
      <c r="AA128" s="117"/>
    </row>
    <row r="129" spans="1:27" s="116" customFormat="1" ht="11.25">
      <c r="A129" s="117"/>
      <c r="B129" s="26"/>
      <c r="C129" s="26"/>
      <c r="D129" s="142"/>
      <c r="E129" s="142"/>
      <c r="F129" s="142"/>
      <c r="H129" s="26"/>
      <c r="I129" s="26"/>
      <c r="K129" s="164"/>
      <c r="L129" s="26"/>
      <c r="M129" s="117"/>
      <c r="N129" s="26"/>
      <c r="O129" s="117"/>
      <c r="P129" s="117"/>
      <c r="Q129" s="26"/>
      <c r="S129" s="153"/>
      <c r="X129" s="26"/>
      <c r="Z129" s="117"/>
      <c r="AA129" s="117"/>
    </row>
    <row r="130" spans="1:27" s="116" customFormat="1" ht="11.25">
      <c r="A130" s="117"/>
      <c r="B130" s="26"/>
      <c r="C130" s="26"/>
      <c r="D130" s="142"/>
      <c r="E130" s="142"/>
      <c r="F130" s="142"/>
      <c r="H130" s="26"/>
      <c r="I130" s="26"/>
      <c r="K130" s="164"/>
      <c r="L130" s="26"/>
      <c r="M130" s="117"/>
      <c r="N130" s="26"/>
      <c r="O130" s="117"/>
      <c r="P130" s="117"/>
      <c r="Q130" s="26"/>
      <c r="S130" s="153"/>
      <c r="X130" s="26"/>
      <c r="Z130" s="117"/>
      <c r="AA130" s="117"/>
    </row>
    <row r="131" spans="1:27" s="116" customFormat="1" ht="11.25">
      <c r="A131" s="117"/>
      <c r="B131" s="26"/>
      <c r="C131" s="26"/>
      <c r="D131" s="142"/>
      <c r="E131" s="142"/>
      <c r="F131" s="142"/>
      <c r="H131" s="26"/>
      <c r="I131" s="26"/>
      <c r="K131" s="164"/>
      <c r="L131" s="26"/>
      <c r="M131" s="117"/>
      <c r="N131" s="26"/>
      <c r="O131" s="117"/>
      <c r="P131" s="117"/>
      <c r="Q131" s="26"/>
      <c r="S131" s="153"/>
      <c r="X131" s="26"/>
      <c r="Z131" s="117"/>
      <c r="AA131" s="117"/>
    </row>
    <row r="132" spans="1:27" s="116" customFormat="1" ht="11.25">
      <c r="A132" s="117"/>
      <c r="B132" s="26"/>
      <c r="C132" s="26"/>
      <c r="D132" s="142"/>
      <c r="E132" s="142"/>
      <c r="F132" s="142"/>
      <c r="H132" s="26"/>
      <c r="I132" s="26"/>
      <c r="K132" s="164"/>
      <c r="L132" s="26"/>
      <c r="M132" s="117"/>
      <c r="N132" s="26"/>
      <c r="O132" s="117"/>
      <c r="P132" s="117"/>
      <c r="Q132" s="26"/>
      <c r="S132" s="153"/>
      <c r="X132" s="26"/>
      <c r="Z132" s="117"/>
      <c r="AA132" s="117"/>
    </row>
    <row r="133" spans="1:27" s="116" customFormat="1" ht="11.25">
      <c r="A133" s="117"/>
      <c r="B133" s="26"/>
      <c r="C133" s="26"/>
      <c r="D133" s="142"/>
      <c r="E133" s="142"/>
      <c r="F133" s="142"/>
      <c r="H133" s="26"/>
      <c r="I133" s="26"/>
      <c r="K133" s="164"/>
      <c r="L133" s="26"/>
      <c r="M133" s="117"/>
      <c r="N133" s="26"/>
      <c r="O133" s="117"/>
      <c r="P133" s="117"/>
      <c r="Q133" s="26"/>
      <c r="S133" s="153"/>
      <c r="X133" s="26"/>
      <c r="Z133" s="117"/>
      <c r="AA133" s="117"/>
    </row>
    <row r="134" spans="1:27" s="116" customFormat="1" ht="11.25">
      <c r="A134" s="117"/>
      <c r="B134" s="26"/>
      <c r="C134" s="26"/>
      <c r="D134" s="142"/>
      <c r="E134" s="142"/>
      <c r="F134" s="142"/>
      <c r="H134" s="26"/>
      <c r="I134" s="26"/>
      <c r="K134" s="164"/>
      <c r="L134" s="26"/>
      <c r="M134" s="117"/>
      <c r="N134" s="26"/>
      <c r="O134" s="117"/>
      <c r="P134" s="117"/>
      <c r="Q134" s="26"/>
      <c r="S134" s="153"/>
      <c r="X134" s="26"/>
      <c r="Z134" s="117"/>
      <c r="AA134" s="117"/>
    </row>
  </sheetData>
  <sheetProtection/>
  <printOptions/>
  <pageMargins left="0.5905511811023623" right="0.1968503937007874" top="0.7480314960629921" bottom="0.7480314960629921" header="0.31496062992125984" footer="0.31496062992125984"/>
  <pageSetup fitToHeight="0" fitToWidth="1" horizontalDpi="600" verticalDpi="600" orientation="landscape" paperSize="8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="118" zoomScaleNormal="118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9.140625" style="80" customWidth="1"/>
    <col min="2" max="2" width="14.8515625" style="80" bestFit="1" customWidth="1"/>
    <col min="3" max="3" width="23.421875" style="80" bestFit="1" customWidth="1"/>
    <col min="4" max="4" width="55.00390625" style="81" bestFit="1" customWidth="1"/>
    <col min="5" max="5" width="12.421875" style="82" bestFit="1" customWidth="1"/>
    <col min="6" max="6" width="8.421875" style="19" bestFit="1" customWidth="1"/>
    <col min="7" max="7" width="8.140625" style="19" bestFit="1" customWidth="1"/>
    <col min="8" max="8" width="5.421875" style="83" bestFit="1" customWidth="1"/>
    <col min="9" max="10" width="6.57421875" style="84" bestFit="1" customWidth="1"/>
    <col min="11" max="11" width="5.7109375" style="84" bestFit="1" customWidth="1"/>
    <col min="12" max="12" width="7.421875" style="85" bestFit="1" customWidth="1"/>
    <col min="13" max="13" width="4.57421875" style="86" bestFit="1" customWidth="1"/>
    <col min="14" max="14" width="8.421875" style="86" hidden="1" customWidth="1"/>
    <col min="15" max="15" width="6.8515625" style="86" hidden="1" customWidth="1"/>
    <col min="16" max="16" width="9.28125" style="23" hidden="1" customWidth="1"/>
    <col min="17" max="17" width="8.57421875" style="23" hidden="1" customWidth="1"/>
    <col min="18" max="18" width="9.140625" style="87" hidden="1" customWidth="1"/>
    <col min="19" max="19" width="5.140625" style="23" hidden="1" customWidth="1"/>
    <col min="20" max="20" width="7.8515625" style="88" bestFit="1" customWidth="1"/>
    <col min="21" max="21" width="8.421875" style="84" bestFit="1" customWidth="1"/>
    <col min="22" max="22" width="7.7109375" style="84" bestFit="1" customWidth="1"/>
    <col min="23" max="23" width="6.140625" style="77" bestFit="1" customWidth="1"/>
    <col min="24" max="24" width="22.7109375" style="77" bestFit="1" customWidth="1"/>
    <col min="25" max="25" width="13.140625" style="77" bestFit="1" customWidth="1"/>
    <col min="26" max="26" width="11.421875" style="77" customWidth="1"/>
    <col min="27" max="27" width="11.421875" style="102" customWidth="1"/>
    <col min="28" max="16384" width="11.421875" style="77" customWidth="1"/>
  </cols>
  <sheetData>
    <row r="1" spans="1:25" ht="15.75">
      <c r="A1" s="577" t="s">
        <v>299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</row>
    <row r="2" spans="1:27" s="67" customFormat="1" ht="67.5">
      <c r="A2" s="107" t="s">
        <v>0</v>
      </c>
      <c r="B2" s="107" t="s">
        <v>20</v>
      </c>
      <c r="C2" s="107" t="s">
        <v>315</v>
      </c>
      <c r="D2" s="108" t="s">
        <v>532</v>
      </c>
      <c r="E2" s="109" t="s">
        <v>1</v>
      </c>
      <c r="F2" s="110" t="s">
        <v>2</v>
      </c>
      <c r="G2" s="110" t="s">
        <v>3</v>
      </c>
      <c r="H2" s="111" t="s">
        <v>198</v>
      </c>
      <c r="I2" s="112" t="s">
        <v>15</v>
      </c>
      <c r="J2" s="112" t="s">
        <v>16</v>
      </c>
      <c r="K2" s="112" t="s">
        <v>18</v>
      </c>
      <c r="L2" s="113" t="s">
        <v>5</v>
      </c>
      <c r="M2" s="114" t="s">
        <v>6</v>
      </c>
      <c r="N2" s="114" t="s">
        <v>21</v>
      </c>
      <c r="O2" s="114" t="s">
        <v>22</v>
      </c>
      <c r="P2" s="110" t="s">
        <v>7</v>
      </c>
      <c r="Q2" s="110" t="s">
        <v>8</v>
      </c>
      <c r="R2" s="108" t="s">
        <v>9</v>
      </c>
      <c r="S2" s="110" t="s">
        <v>10</v>
      </c>
      <c r="T2" s="108" t="s">
        <v>11</v>
      </c>
      <c r="U2" s="108" t="s">
        <v>12</v>
      </c>
      <c r="V2" s="108" t="s">
        <v>13</v>
      </c>
      <c r="W2" s="115" t="s">
        <v>14</v>
      </c>
      <c r="X2" s="112" t="s">
        <v>17</v>
      </c>
      <c r="Y2" s="112" t="s">
        <v>19</v>
      </c>
      <c r="AA2" s="101"/>
    </row>
    <row r="3" spans="1:25" ht="24.75" customHeight="1">
      <c r="A3" s="90" t="s">
        <v>199</v>
      </c>
      <c r="B3" s="68" t="s">
        <v>200</v>
      </c>
      <c r="C3" s="68" t="s">
        <v>349</v>
      </c>
      <c r="D3" s="36" t="s">
        <v>254</v>
      </c>
      <c r="E3" s="69" t="s">
        <v>201</v>
      </c>
      <c r="F3" s="11"/>
      <c r="G3" s="89">
        <v>0.25</v>
      </c>
      <c r="H3" s="70">
        <v>0.28</v>
      </c>
      <c r="I3" s="71">
        <v>144</v>
      </c>
      <c r="J3" s="78">
        <v>0.28</v>
      </c>
      <c r="K3" s="71">
        <v>0.008</v>
      </c>
      <c r="L3" s="72">
        <v>144</v>
      </c>
      <c r="M3" s="73">
        <v>0</v>
      </c>
      <c r="N3" s="43"/>
      <c r="O3" s="43"/>
      <c r="P3" s="99"/>
      <c r="Q3" s="99"/>
      <c r="R3" s="44"/>
      <c r="S3" s="74"/>
      <c r="T3" s="44" t="s">
        <v>178</v>
      </c>
      <c r="U3" s="75"/>
      <c r="V3" s="13" t="s">
        <v>66</v>
      </c>
      <c r="W3" s="76">
        <v>0.79</v>
      </c>
      <c r="X3" s="76" t="s">
        <v>352</v>
      </c>
      <c r="Y3" s="76" t="s">
        <v>347</v>
      </c>
    </row>
    <row r="4" spans="1:25" ht="24.75" customHeight="1">
      <c r="A4" s="90" t="s">
        <v>202</v>
      </c>
      <c r="B4" s="9" t="s">
        <v>170</v>
      </c>
      <c r="C4" s="68" t="s">
        <v>316</v>
      </c>
      <c r="D4" s="36" t="s">
        <v>255</v>
      </c>
      <c r="E4" s="69" t="s">
        <v>203</v>
      </c>
      <c r="F4" s="11"/>
      <c r="G4" s="89">
        <v>0.35</v>
      </c>
      <c r="H4" s="70">
        <v>0.66</v>
      </c>
      <c r="I4" s="71">
        <v>144</v>
      </c>
      <c r="J4" s="78">
        <v>0.66</v>
      </c>
      <c r="K4" s="71">
        <v>0.019</v>
      </c>
      <c r="L4" s="75">
        <v>144</v>
      </c>
      <c r="M4" s="73">
        <v>0</v>
      </c>
      <c r="N4" s="43"/>
      <c r="O4" s="43"/>
      <c r="P4" s="99"/>
      <c r="Q4" s="99"/>
      <c r="R4" s="44"/>
      <c r="S4" s="74"/>
      <c r="T4" s="44" t="s">
        <v>178</v>
      </c>
      <c r="U4" s="75"/>
      <c r="V4" s="13" t="s">
        <v>66</v>
      </c>
      <c r="W4" s="76">
        <v>0.99</v>
      </c>
      <c r="X4" s="76" t="s">
        <v>251</v>
      </c>
      <c r="Y4" s="76" t="s">
        <v>347</v>
      </c>
    </row>
    <row r="5" spans="1:25" ht="24.75" customHeight="1">
      <c r="A5" s="90" t="s">
        <v>204</v>
      </c>
      <c r="B5" s="9" t="s">
        <v>170</v>
      </c>
      <c r="C5" s="68" t="s">
        <v>317</v>
      </c>
      <c r="D5" s="36" t="s">
        <v>256</v>
      </c>
      <c r="E5" s="69" t="s">
        <v>205</v>
      </c>
      <c r="F5" s="11"/>
      <c r="G5" s="89">
        <v>0.51</v>
      </c>
      <c r="H5" s="70">
        <v>1.12</v>
      </c>
      <c r="I5" s="71">
        <v>144</v>
      </c>
      <c r="J5" s="78">
        <v>1.12</v>
      </c>
      <c r="K5" s="71">
        <v>0.032</v>
      </c>
      <c r="L5" s="75">
        <v>144</v>
      </c>
      <c r="M5" s="73">
        <v>0</v>
      </c>
      <c r="N5" s="43"/>
      <c r="O5" s="43"/>
      <c r="P5" s="99"/>
      <c r="Q5" s="99"/>
      <c r="R5" s="44"/>
      <c r="S5" s="74"/>
      <c r="T5" s="44" t="s">
        <v>178</v>
      </c>
      <c r="U5" s="75"/>
      <c r="V5" s="13" t="s">
        <v>66</v>
      </c>
      <c r="W5" s="76">
        <v>1.99</v>
      </c>
      <c r="X5" s="76" t="s">
        <v>251</v>
      </c>
      <c r="Y5" s="76" t="s">
        <v>345</v>
      </c>
    </row>
    <row r="6" spans="1:25" ht="24.75" customHeight="1">
      <c r="A6" s="90" t="s">
        <v>206</v>
      </c>
      <c r="B6" s="9" t="s">
        <v>170</v>
      </c>
      <c r="C6" s="68" t="s">
        <v>318</v>
      </c>
      <c r="D6" s="36" t="s">
        <v>257</v>
      </c>
      <c r="E6" s="69" t="s">
        <v>207</v>
      </c>
      <c r="F6" s="11"/>
      <c r="G6" s="89">
        <v>0.84</v>
      </c>
      <c r="H6" s="70">
        <v>0.9</v>
      </c>
      <c r="I6" s="71">
        <v>72</v>
      </c>
      <c r="J6" s="78">
        <v>0.9</v>
      </c>
      <c r="K6" s="71">
        <v>0.026</v>
      </c>
      <c r="L6" s="75">
        <v>72</v>
      </c>
      <c r="M6" s="73">
        <v>0</v>
      </c>
      <c r="N6" s="43"/>
      <c r="O6" s="43"/>
      <c r="P6" s="99"/>
      <c r="Q6" s="99"/>
      <c r="R6" s="44"/>
      <c r="S6" s="74"/>
      <c r="T6" s="44" t="s">
        <v>178</v>
      </c>
      <c r="U6" s="75"/>
      <c r="V6" s="13" t="s">
        <v>66</v>
      </c>
      <c r="W6" s="76">
        <v>2.99</v>
      </c>
      <c r="X6" s="76" t="s">
        <v>251</v>
      </c>
      <c r="Y6" s="76" t="s">
        <v>345</v>
      </c>
    </row>
    <row r="7" spans="1:25" ht="24.75" customHeight="1">
      <c r="A7" s="90" t="s">
        <v>208</v>
      </c>
      <c r="B7" s="9" t="s">
        <v>171</v>
      </c>
      <c r="C7" s="68" t="s">
        <v>319</v>
      </c>
      <c r="D7" s="36" t="s">
        <v>258</v>
      </c>
      <c r="E7" s="69" t="s">
        <v>209</v>
      </c>
      <c r="F7" s="11"/>
      <c r="G7" s="89">
        <v>0.97</v>
      </c>
      <c r="H7" s="70">
        <v>1.76</v>
      </c>
      <c r="I7" s="71">
        <v>72</v>
      </c>
      <c r="J7" s="78">
        <v>1.76</v>
      </c>
      <c r="K7" s="78">
        <v>0.05</v>
      </c>
      <c r="L7" s="75">
        <v>72</v>
      </c>
      <c r="M7" s="73">
        <v>0</v>
      </c>
      <c r="N7" s="43"/>
      <c r="O7" s="43"/>
      <c r="P7" s="99"/>
      <c r="Q7" s="99"/>
      <c r="R7" s="44"/>
      <c r="S7" s="74"/>
      <c r="T7" s="44" t="s">
        <v>178</v>
      </c>
      <c r="U7" s="75"/>
      <c r="V7" s="13" t="s">
        <v>66</v>
      </c>
      <c r="W7" s="76">
        <v>3.99</v>
      </c>
      <c r="X7" s="76" t="s">
        <v>251</v>
      </c>
      <c r="Y7" s="76" t="s">
        <v>345</v>
      </c>
    </row>
    <row r="8" spans="1:25" ht="24.75" customHeight="1">
      <c r="A8" s="90" t="s">
        <v>210</v>
      </c>
      <c r="B8" s="9" t="s">
        <v>171</v>
      </c>
      <c r="C8" s="68" t="s">
        <v>320</v>
      </c>
      <c r="D8" s="36" t="s">
        <v>259</v>
      </c>
      <c r="E8" s="69" t="s">
        <v>211</v>
      </c>
      <c r="F8" s="11"/>
      <c r="G8" s="89">
        <v>1.47</v>
      </c>
      <c r="H8" s="70">
        <v>1.87</v>
      </c>
      <c r="I8" s="71">
        <v>48</v>
      </c>
      <c r="J8" s="78">
        <v>1.87</v>
      </c>
      <c r="K8" s="71">
        <v>0.053</v>
      </c>
      <c r="L8" s="75">
        <v>48</v>
      </c>
      <c r="M8" s="73">
        <v>0</v>
      </c>
      <c r="N8" s="43"/>
      <c r="O8" s="43"/>
      <c r="P8" s="99"/>
      <c r="Q8" s="99"/>
      <c r="R8" s="44"/>
      <c r="S8" s="74"/>
      <c r="T8" s="44" t="s">
        <v>178</v>
      </c>
      <c r="U8" s="75"/>
      <c r="V8" s="13" t="s">
        <v>66</v>
      </c>
      <c r="W8" s="76">
        <v>4.99</v>
      </c>
      <c r="X8" s="76" t="s">
        <v>251</v>
      </c>
      <c r="Y8" s="76" t="s">
        <v>345</v>
      </c>
    </row>
    <row r="9" spans="1:25" ht="24.75" customHeight="1">
      <c r="A9" s="90" t="s">
        <v>253</v>
      </c>
      <c r="B9" s="9" t="s">
        <v>170</v>
      </c>
      <c r="C9" s="68" t="s">
        <v>321</v>
      </c>
      <c r="D9" s="36" t="s">
        <v>260</v>
      </c>
      <c r="E9" s="69" t="s">
        <v>78</v>
      </c>
      <c r="F9" s="11"/>
      <c r="G9" s="89">
        <v>0.94</v>
      </c>
      <c r="H9" s="70">
        <v>0.7</v>
      </c>
      <c r="I9" s="71">
        <v>72</v>
      </c>
      <c r="J9" s="78">
        <v>0.7</v>
      </c>
      <c r="K9" s="78">
        <v>0.02</v>
      </c>
      <c r="L9" s="75">
        <v>72</v>
      </c>
      <c r="M9" s="73">
        <v>0</v>
      </c>
      <c r="N9" s="43"/>
      <c r="O9" s="43"/>
      <c r="P9" s="99"/>
      <c r="Q9" s="99"/>
      <c r="R9" s="44"/>
      <c r="S9" s="74"/>
      <c r="T9" s="44" t="s">
        <v>178</v>
      </c>
      <c r="U9" s="75"/>
      <c r="V9" s="13" t="s">
        <v>66</v>
      </c>
      <c r="W9" s="76">
        <v>1.99</v>
      </c>
      <c r="X9" s="76" t="s">
        <v>251</v>
      </c>
      <c r="Y9" s="76" t="s">
        <v>345</v>
      </c>
    </row>
    <row r="10" spans="1:25" ht="24.75" customHeight="1">
      <c r="A10" s="90" t="s">
        <v>212</v>
      </c>
      <c r="B10" s="9" t="s">
        <v>170</v>
      </c>
      <c r="C10" s="68" t="s">
        <v>322</v>
      </c>
      <c r="D10" s="36" t="s">
        <v>261</v>
      </c>
      <c r="E10" s="69" t="s">
        <v>213</v>
      </c>
      <c r="F10" s="11"/>
      <c r="G10" s="89">
        <v>0.48</v>
      </c>
      <c r="H10" s="70">
        <v>0.28</v>
      </c>
      <c r="I10" s="71">
        <v>48</v>
      </c>
      <c r="J10" s="78">
        <v>0.28</v>
      </c>
      <c r="K10" s="71">
        <v>0.008</v>
      </c>
      <c r="L10" s="75">
        <v>48</v>
      </c>
      <c r="M10" s="73">
        <v>0</v>
      </c>
      <c r="N10" s="43"/>
      <c r="O10" s="43"/>
      <c r="P10" s="99"/>
      <c r="Q10" s="99"/>
      <c r="R10" s="44"/>
      <c r="S10" s="74"/>
      <c r="T10" s="44" t="s">
        <v>178</v>
      </c>
      <c r="U10" s="75"/>
      <c r="V10" s="13" t="s">
        <v>66</v>
      </c>
      <c r="W10" s="76">
        <v>1.49</v>
      </c>
      <c r="X10" s="76" t="s">
        <v>251</v>
      </c>
      <c r="Y10" s="76" t="s">
        <v>345</v>
      </c>
    </row>
    <row r="11" spans="1:25" ht="24.75" customHeight="1">
      <c r="A11" s="90" t="s">
        <v>214</v>
      </c>
      <c r="B11" s="9" t="s">
        <v>170</v>
      </c>
      <c r="C11" s="68" t="s">
        <v>323</v>
      </c>
      <c r="D11" s="36" t="s">
        <v>262</v>
      </c>
      <c r="E11" s="69" t="s">
        <v>215</v>
      </c>
      <c r="F11" s="11"/>
      <c r="G11" s="89">
        <v>0.58</v>
      </c>
      <c r="H11" s="70">
        <v>0.41</v>
      </c>
      <c r="I11" s="71">
        <v>48</v>
      </c>
      <c r="J11" s="78">
        <v>0.41</v>
      </c>
      <c r="K11" s="71">
        <v>0.012</v>
      </c>
      <c r="L11" s="75">
        <v>48</v>
      </c>
      <c r="M11" s="73">
        <v>0</v>
      </c>
      <c r="N11" s="43"/>
      <c r="O11" s="43"/>
      <c r="P11" s="99"/>
      <c r="Q11" s="99"/>
      <c r="R11" s="44"/>
      <c r="S11" s="74"/>
      <c r="T11" s="44" t="s">
        <v>178</v>
      </c>
      <c r="U11" s="75"/>
      <c r="V11" s="13" t="s">
        <v>66</v>
      </c>
      <c r="W11" s="76">
        <v>1.99</v>
      </c>
      <c r="X11" s="76" t="s">
        <v>251</v>
      </c>
      <c r="Y11" s="76" t="s">
        <v>345</v>
      </c>
    </row>
    <row r="12" spans="1:25" ht="24.75" customHeight="1">
      <c r="A12" s="90" t="s">
        <v>216</v>
      </c>
      <c r="B12" s="9" t="s">
        <v>170</v>
      </c>
      <c r="C12" s="68" t="s">
        <v>318</v>
      </c>
      <c r="D12" s="36" t="s">
        <v>263</v>
      </c>
      <c r="E12" s="69" t="s">
        <v>217</v>
      </c>
      <c r="F12" s="11"/>
      <c r="G12" s="89">
        <v>0.8</v>
      </c>
      <c r="H12" s="70">
        <v>0.63</v>
      </c>
      <c r="I12" s="71">
        <v>48</v>
      </c>
      <c r="J12" s="78">
        <v>0.63</v>
      </c>
      <c r="K12" s="71">
        <v>0.018</v>
      </c>
      <c r="L12" s="75">
        <v>48</v>
      </c>
      <c r="M12" s="73">
        <v>0</v>
      </c>
      <c r="N12" s="43"/>
      <c r="O12" s="43"/>
      <c r="P12" s="99"/>
      <c r="Q12" s="99"/>
      <c r="R12" s="44"/>
      <c r="S12" s="74"/>
      <c r="T12" s="44" t="s">
        <v>178</v>
      </c>
      <c r="U12" s="75"/>
      <c r="V12" s="13" t="s">
        <v>66</v>
      </c>
      <c r="W12" s="76">
        <v>2.99</v>
      </c>
      <c r="X12" s="76" t="s">
        <v>251</v>
      </c>
      <c r="Y12" s="76" t="s">
        <v>345</v>
      </c>
    </row>
    <row r="13" spans="1:25" ht="24.75" customHeight="1">
      <c r="A13" s="90" t="s">
        <v>300</v>
      </c>
      <c r="B13" s="9" t="s">
        <v>170</v>
      </c>
      <c r="C13" s="104" t="s">
        <v>344</v>
      </c>
      <c r="D13" s="36" t="s">
        <v>303</v>
      </c>
      <c r="E13" s="69" t="s">
        <v>306</v>
      </c>
      <c r="F13" s="11"/>
      <c r="G13" s="89">
        <v>0.59</v>
      </c>
      <c r="H13" s="70">
        <v>0.24</v>
      </c>
      <c r="I13" s="71">
        <v>48</v>
      </c>
      <c r="J13" s="78">
        <v>0.24</v>
      </c>
      <c r="K13" s="71">
        <v>0.007</v>
      </c>
      <c r="L13" s="75">
        <v>48</v>
      </c>
      <c r="M13" s="73">
        <v>0</v>
      </c>
      <c r="N13" s="43"/>
      <c r="O13" s="43"/>
      <c r="P13" s="99"/>
      <c r="Q13" s="99"/>
      <c r="R13" s="44"/>
      <c r="S13" s="74"/>
      <c r="T13" s="44" t="s">
        <v>178</v>
      </c>
      <c r="U13" s="75"/>
      <c r="V13" s="13" t="s">
        <v>66</v>
      </c>
      <c r="W13" s="76">
        <v>1.99</v>
      </c>
      <c r="X13" s="76" t="s">
        <v>251</v>
      </c>
      <c r="Y13" s="76" t="s">
        <v>345</v>
      </c>
    </row>
    <row r="14" spans="1:25" ht="24.75" customHeight="1">
      <c r="A14" s="90" t="s">
        <v>301</v>
      </c>
      <c r="B14" s="9" t="s">
        <v>170</v>
      </c>
      <c r="C14" s="104" t="s">
        <v>344</v>
      </c>
      <c r="D14" s="36" t="s">
        <v>304</v>
      </c>
      <c r="E14" s="69" t="s">
        <v>307</v>
      </c>
      <c r="F14" s="11"/>
      <c r="G14" s="89">
        <v>0.73</v>
      </c>
      <c r="H14" s="70">
        <v>0.32</v>
      </c>
      <c r="I14" s="71">
        <v>48</v>
      </c>
      <c r="J14" s="78">
        <v>0.32</v>
      </c>
      <c r="K14" s="71">
        <v>0.009</v>
      </c>
      <c r="L14" s="75">
        <v>48</v>
      </c>
      <c r="M14" s="73">
        <v>0</v>
      </c>
      <c r="N14" s="43"/>
      <c r="O14" s="43"/>
      <c r="P14" s="99"/>
      <c r="Q14" s="99"/>
      <c r="R14" s="44"/>
      <c r="S14" s="74"/>
      <c r="T14" s="44" t="s">
        <v>178</v>
      </c>
      <c r="U14" s="75"/>
      <c r="V14" s="13" t="s">
        <v>66</v>
      </c>
      <c r="W14" s="76">
        <v>2.99</v>
      </c>
      <c r="X14" s="76" t="s">
        <v>251</v>
      </c>
      <c r="Y14" s="76" t="s">
        <v>345</v>
      </c>
    </row>
    <row r="15" spans="1:25" ht="24.75" customHeight="1">
      <c r="A15" s="90" t="s">
        <v>302</v>
      </c>
      <c r="B15" s="9" t="s">
        <v>170</v>
      </c>
      <c r="C15" s="104" t="s">
        <v>344</v>
      </c>
      <c r="D15" s="36" t="s">
        <v>305</v>
      </c>
      <c r="E15" s="69" t="s">
        <v>308</v>
      </c>
      <c r="F15" s="11"/>
      <c r="G15" s="89">
        <v>0.91</v>
      </c>
      <c r="H15" s="70">
        <v>0.49</v>
      </c>
      <c r="I15" s="71">
        <v>48</v>
      </c>
      <c r="J15" s="78">
        <v>0.49</v>
      </c>
      <c r="K15" s="71">
        <v>0.014</v>
      </c>
      <c r="L15" s="75">
        <v>48</v>
      </c>
      <c r="M15" s="73">
        <v>0</v>
      </c>
      <c r="N15" s="43"/>
      <c r="O15" s="43"/>
      <c r="P15" s="99"/>
      <c r="Q15" s="99"/>
      <c r="R15" s="44"/>
      <c r="S15" s="74"/>
      <c r="T15" s="44" t="s">
        <v>178</v>
      </c>
      <c r="U15" s="75"/>
      <c r="V15" s="13" t="s">
        <v>66</v>
      </c>
      <c r="W15" s="76">
        <v>3.49</v>
      </c>
      <c r="X15" s="76" t="s">
        <v>251</v>
      </c>
      <c r="Y15" s="76" t="s">
        <v>345</v>
      </c>
    </row>
    <row r="16" spans="1:25" ht="24.75" customHeight="1">
      <c r="A16" s="90" t="s">
        <v>218</v>
      </c>
      <c r="B16" s="9" t="s">
        <v>170</v>
      </c>
      <c r="C16" s="68" t="s">
        <v>319</v>
      </c>
      <c r="D16" s="36" t="s">
        <v>264</v>
      </c>
      <c r="E16" s="69" t="s">
        <v>219</v>
      </c>
      <c r="F16" s="11"/>
      <c r="G16" s="89">
        <v>0.9</v>
      </c>
      <c r="H16" s="78">
        <v>0.41</v>
      </c>
      <c r="I16" s="71">
        <v>48</v>
      </c>
      <c r="J16" s="78">
        <v>0.41</v>
      </c>
      <c r="K16" s="71">
        <v>0.012</v>
      </c>
      <c r="L16" s="79">
        <v>48</v>
      </c>
      <c r="M16" s="73">
        <v>0</v>
      </c>
      <c r="N16" s="43"/>
      <c r="O16" s="43"/>
      <c r="P16" s="99"/>
      <c r="Q16" s="99"/>
      <c r="R16" s="44"/>
      <c r="S16" s="74"/>
      <c r="T16" s="44" t="s">
        <v>178</v>
      </c>
      <c r="U16" s="75"/>
      <c r="V16" s="13" t="s">
        <v>66</v>
      </c>
      <c r="W16" s="76">
        <v>1.99</v>
      </c>
      <c r="X16" s="76" t="s">
        <v>251</v>
      </c>
      <c r="Y16" s="76" t="s">
        <v>345</v>
      </c>
    </row>
    <row r="17" spans="1:25" ht="24.75" customHeight="1">
      <c r="A17" s="90" t="s">
        <v>314</v>
      </c>
      <c r="B17" s="9" t="s">
        <v>170</v>
      </c>
      <c r="C17" s="68" t="s">
        <v>317</v>
      </c>
      <c r="D17" s="36" t="s">
        <v>312</v>
      </c>
      <c r="E17" s="69" t="s">
        <v>313</v>
      </c>
      <c r="F17" s="11"/>
      <c r="G17" s="89">
        <v>0.59</v>
      </c>
      <c r="H17" s="78">
        <v>0.37</v>
      </c>
      <c r="I17" s="71">
        <v>48</v>
      </c>
      <c r="J17" s="78">
        <v>0.37</v>
      </c>
      <c r="K17" s="78">
        <v>0.01</v>
      </c>
      <c r="L17" s="79">
        <v>48</v>
      </c>
      <c r="M17" s="73">
        <v>0</v>
      </c>
      <c r="N17" s="43"/>
      <c r="O17" s="43"/>
      <c r="P17" s="99"/>
      <c r="Q17" s="99"/>
      <c r="R17" s="44"/>
      <c r="S17" s="74"/>
      <c r="T17" s="44" t="s">
        <v>178</v>
      </c>
      <c r="U17" s="75"/>
      <c r="V17" s="13" t="s">
        <v>66</v>
      </c>
      <c r="W17" s="76">
        <v>1.99</v>
      </c>
      <c r="X17" s="76" t="s">
        <v>251</v>
      </c>
      <c r="Y17" s="76" t="s">
        <v>345</v>
      </c>
    </row>
    <row r="18" spans="1:25" ht="24.75" customHeight="1">
      <c r="A18" s="90" t="s">
        <v>35</v>
      </c>
      <c r="B18" s="9" t="s">
        <v>170</v>
      </c>
      <c r="C18" s="68" t="s">
        <v>324</v>
      </c>
      <c r="D18" s="36" t="s">
        <v>265</v>
      </c>
      <c r="E18" s="69" t="s">
        <v>98</v>
      </c>
      <c r="F18" s="11"/>
      <c r="G18" s="89">
        <v>0.15</v>
      </c>
      <c r="H18" s="78">
        <v>0.51</v>
      </c>
      <c r="I18" s="71">
        <v>300</v>
      </c>
      <c r="J18" s="78">
        <v>0.51</v>
      </c>
      <c r="K18" s="71">
        <v>0.015</v>
      </c>
      <c r="L18" s="79">
        <v>300</v>
      </c>
      <c r="M18" s="73">
        <v>0</v>
      </c>
      <c r="N18" s="43"/>
      <c r="O18" s="43"/>
      <c r="P18" s="99"/>
      <c r="Q18" s="99"/>
      <c r="R18" s="44"/>
      <c r="S18" s="74"/>
      <c r="T18" s="44" t="s">
        <v>178</v>
      </c>
      <c r="U18" s="75"/>
      <c r="V18" s="13" t="s">
        <v>66</v>
      </c>
      <c r="W18" s="76" t="s">
        <v>197</v>
      </c>
      <c r="X18" s="76" t="s">
        <v>251</v>
      </c>
      <c r="Y18" s="76" t="s">
        <v>345</v>
      </c>
    </row>
    <row r="19" spans="1:25" ht="67.5">
      <c r="A19" s="90" t="s">
        <v>220</v>
      </c>
      <c r="B19" s="9" t="s">
        <v>170</v>
      </c>
      <c r="C19" s="68" t="s">
        <v>325</v>
      </c>
      <c r="D19" s="36" t="s">
        <v>266</v>
      </c>
      <c r="E19" s="69" t="s">
        <v>221</v>
      </c>
      <c r="F19" s="11"/>
      <c r="G19" s="89">
        <v>3.17</v>
      </c>
      <c r="H19" s="78">
        <v>1.59</v>
      </c>
      <c r="I19" s="71">
        <v>24</v>
      </c>
      <c r="J19" s="78">
        <v>1.59</v>
      </c>
      <c r="K19" s="71">
        <v>0.046</v>
      </c>
      <c r="L19" s="79">
        <v>24</v>
      </c>
      <c r="M19" s="73">
        <v>0</v>
      </c>
      <c r="N19" s="43"/>
      <c r="O19" s="43"/>
      <c r="P19" s="99"/>
      <c r="Q19" s="99"/>
      <c r="R19" s="44"/>
      <c r="S19" s="74"/>
      <c r="T19" s="44" t="s">
        <v>178</v>
      </c>
      <c r="U19" s="75"/>
      <c r="V19" s="13" t="s">
        <v>66</v>
      </c>
      <c r="W19" s="76"/>
      <c r="X19" s="76" t="s">
        <v>251</v>
      </c>
      <c r="Y19" s="76" t="s">
        <v>345</v>
      </c>
    </row>
    <row r="20" spans="1:25" ht="67.5">
      <c r="A20" s="90" t="s">
        <v>222</v>
      </c>
      <c r="B20" s="9" t="s">
        <v>170</v>
      </c>
      <c r="C20" s="68" t="s">
        <v>326</v>
      </c>
      <c r="D20" s="36" t="s">
        <v>267</v>
      </c>
      <c r="E20" s="69" t="s">
        <v>223</v>
      </c>
      <c r="F20" s="11"/>
      <c r="G20" s="89">
        <v>4.01</v>
      </c>
      <c r="H20" s="78">
        <v>1.06</v>
      </c>
      <c r="I20" s="71">
        <v>24</v>
      </c>
      <c r="J20" s="78">
        <v>1.06</v>
      </c>
      <c r="K20" s="78">
        <v>0.031</v>
      </c>
      <c r="L20" s="79">
        <v>24</v>
      </c>
      <c r="M20" s="73">
        <v>0</v>
      </c>
      <c r="N20" s="43"/>
      <c r="O20" s="43"/>
      <c r="P20" s="99"/>
      <c r="Q20" s="99"/>
      <c r="R20" s="44"/>
      <c r="S20" s="74"/>
      <c r="T20" s="44" t="s">
        <v>178</v>
      </c>
      <c r="U20" s="75"/>
      <c r="V20" s="13" t="s">
        <v>66</v>
      </c>
      <c r="W20" s="76"/>
      <c r="X20" s="76" t="s">
        <v>251</v>
      </c>
      <c r="Y20" s="76" t="s">
        <v>345</v>
      </c>
    </row>
    <row r="21" spans="1:25" ht="67.5">
      <c r="A21" s="90" t="s">
        <v>224</v>
      </c>
      <c r="B21" s="9" t="s">
        <v>170</v>
      </c>
      <c r="C21" s="68" t="s">
        <v>327</v>
      </c>
      <c r="D21" s="36" t="s">
        <v>268</v>
      </c>
      <c r="E21" s="69" t="s">
        <v>225</v>
      </c>
      <c r="F21" s="11"/>
      <c r="G21" s="89">
        <v>3.82</v>
      </c>
      <c r="H21" s="78">
        <v>1.19</v>
      </c>
      <c r="I21" s="71">
        <v>24</v>
      </c>
      <c r="J21" s="78">
        <v>1.19</v>
      </c>
      <c r="K21" s="71">
        <v>0.034</v>
      </c>
      <c r="L21" s="79">
        <v>24</v>
      </c>
      <c r="M21" s="73">
        <v>0</v>
      </c>
      <c r="N21" s="43"/>
      <c r="O21" s="43"/>
      <c r="P21" s="99"/>
      <c r="Q21" s="99"/>
      <c r="R21" s="44"/>
      <c r="S21" s="74"/>
      <c r="T21" s="44" t="s">
        <v>178</v>
      </c>
      <c r="U21" s="75"/>
      <c r="V21" s="13" t="s">
        <v>66</v>
      </c>
      <c r="W21" s="76"/>
      <c r="X21" s="76" t="s">
        <v>251</v>
      </c>
      <c r="Y21" s="76" t="s">
        <v>345</v>
      </c>
    </row>
    <row r="22" spans="1:25" ht="26.25" customHeight="1">
      <c r="A22" s="90" t="s">
        <v>226</v>
      </c>
      <c r="B22" s="15" t="s">
        <v>172</v>
      </c>
      <c r="C22" s="68" t="s">
        <v>328</v>
      </c>
      <c r="D22" s="36" t="s">
        <v>269</v>
      </c>
      <c r="E22" s="69" t="s">
        <v>227</v>
      </c>
      <c r="F22" s="11"/>
      <c r="G22" s="89">
        <v>0.84</v>
      </c>
      <c r="H22" s="70">
        <v>0.24</v>
      </c>
      <c r="I22" s="71">
        <v>24</v>
      </c>
      <c r="J22" s="78">
        <v>0.24</v>
      </c>
      <c r="K22" s="71">
        <v>0.007</v>
      </c>
      <c r="L22" s="75">
        <v>24</v>
      </c>
      <c r="M22" s="73">
        <v>0</v>
      </c>
      <c r="N22" s="43"/>
      <c r="O22" s="43"/>
      <c r="P22" s="99"/>
      <c r="Q22" s="99"/>
      <c r="R22" s="44"/>
      <c r="S22" s="74"/>
      <c r="T22" s="44" t="s">
        <v>178</v>
      </c>
      <c r="U22" s="75"/>
      <c r="V22" s="13" t="s">
        <v>66</v>
      </c>
      <c r="W22" s="76"/>
      <c r="X22" s="76" t="s">
        <v>251</v>
      </c>
      <c r="Y22" s="76" t="s">
        <v>345</v>
      </c>
    </row>
    <row r="23" spans="1:25" ht="26.25" customHeight="1">
      <c r="A23" s="90" t="s">
        <v>44</v>
      </c>
      <c r="B23" s="34" t="s">
        <v>173</v>
      </c>
      <c r="C23" s="68" t="s">
        <v>329</v>
      </c>
      <c r="D23" s="36" t="s">
        <v>270</v>
      </c>
      <c r="E23" s="69" t="s">
        <v>228</v>
      </c>
      <c r="F23" s="11"/>
      <c r="G23" s="89">
        <v>0.92</v>
      </c>
      <c r="H23" s="70">
        <v>0.57</v>
      </c>
      <c r="I23" s="71">
        <v>15</v>
      </c>
      <c r="J23" s="78">
        <v>0.57</v>
      </c>
      <c r="K23" s="71">
        <v>0.017</v>
      </c>
      <c r="L23" s="75">
        <v>15</v>
      </c>
      <c r="M23" s="73">
        <v>0</v>
      </c>
      <c r="N23" s="43"/>
      <c r="O23" s="43"/>
      <c r="P23" s="99"/>
      <c r="Q23" s="99"/>
      <c r="R23" s="44"/>
      <c r="S23" s="74"/>
      <c r="T23" s="44" t="s">
        <v>178</v>
      </c>
      <c r="U23" s="75"/>
      <c r="V23" s="13" t="s">
        <v>66</v>
      </c>
      <c r="W23" s="76"/>
      <c r="X23" s="76" t="s">
        <v>251</v>
      </c>
      <c r="Y23" s="76" t="s">
        <v>345</v>
      </c>
    </row>
    <row r="24" spans="1:25" ht="26.25" customHeight="1">
      <c r="A24" s="90" t="s">
        <v>45</v>
      </c>
      <c r="B24" s="34" t="s">
        <v>173</v>
      </c>
      <c r="C24" s="68" t="s">
        <v>330</v>
      </c>
      <c r="D24" s="36" t="s">
        <v>271</v>
      </c>
      <c r="E24" s="69" t="s">
        <v>229</v>
      </c>
      <c r="F24" s="11"/>
      <c r="G24" s="89">
        <v>0.98</v>
      </c>
      <c r="H24" s="70">
        <v>0.89</v>
      </c>
      <c r="I24" s="71">
        <v>20</v>
      </c>
      <c r="J24" s="78">
        <v>0.89</v>
      </c>
      <c r="K24" s="71">
        <v>0.026</v>
      </c>
      <c r="L24" s="75">
        <v>20</v>
      </c>
      <c r="M24" s="73">
        <v>0</v>
      </c>
      <c r="N24" s="43"/>
      <c r="O24" s="43"/>
      <c r="P24" s="99"/>
      <c r="Q24" s="99"/>
      <c r="R24" s="44"/>
      <c r="S24" s="74"/>
      <c r="T24" s="44" t="s">
        <v>178</v>
      </c>
      <c r="U24" s="75"/>
      <c r="V24" s="13" t="s">
        <v>66</v>
      </c>
      <c r="W24" s="76"/>
      <c r="X24" s="76" t="s">
        <v>251</v>
      </c>
      <c r="Y24" s="76" t="s">
        <v>345</v>
      </c>
    </row>
    <row r="25" spans="1:25" ht="26.25" customHeight="1">
      <c r="A25" s="90" t="s">
        <v>46</v>
      </c>
      <c r="B25" s="34" t="s">
        <v>173</v>
      </c>
      <c r="C25" s="68" t="s">
        <v>330</v>
      </c>
      <c r="D25" s="36" t="s">
        <v>272</v>
      </c>
      <c r="E25" s="69" t="s">
        <v>230</v>
      </c>
      <c r="F25" s="11"/>
      <c r="G25" s="89">
        <v>0.99</v>
      </c>
      <c r="H25" s="70">
        <v>1.27</v>
      </c>
      <c r="I25" s="71">
        <v>30</v>
      </c>
      <c r="J25" s="78">
        <v>1.27</v>
      </c>
      <c r="K25" s="71">
        <v>0.036</v>
      </c>
      <c r="L25" s="75">
        <v>30</v>
      </c>
      <c r="M25" s="73">
        <v>0</v>
      </c>
      <c r="N25" s="43"/>
      <c r="O25" s="43"/>
      <c r="P25" s="99"/>
      <c r="Q25" s="99"/>
      <c r="R25" s="44"/>
      <c r="S25" s="74"/>
      <c r="T25" s="44" t="s">
        <v>178</v>
      </c>
      <c r="U25" s="75"/>
      <c r="V25" s="13" t="s">
        <v>66</v>
      </c>
      <c r="W25" s="76"/>
      <c r="X25" s="76" t="s">
        <v>251</v>
      </c>
      <c r="Y25" s="76" t="s">
        <v>345</v>
      </c>
    </row>
    <row r="26" spans="1:25" ht="45">
      <c r="A26" s="90" t="s">
        <v>47</v>
      </c>
      <c r="B26" s="34" t="s">
        <v>173</v>
      </c>
      <c r="C26" s="68" t="s">
        <v>331</v>
      </c>
      <c r="D26" s="36" t="s">
        <v>273</v>
      </c>
      <c r="E26" s="69" t="s">
        <v>231</v>
      </c>
      <c r="F26" s="11"/>
      <c r="G26" s="89">
        <v>2.97</v>
      </c>
      <c r="H26" s="70">
        <v>1.42</v>
      </c>
      <c r="I26" s="71">
        <v>12</v>
      </c>
      <c r="J26" s="78">
        <v>1.42</v>
      </c>
      <c r="K26" s="78">
        <v>0.041</v>
      </c>
      <c r="L26" s="75">
        <v>12</v>
      </c>
      <c r="M26" s="73">
        <v>0</v>
      </c>
      <c r="N26" s="43"/>
      <c r="O26" s="43"/>
      <c r="P26" s="99"/>
      <c r="Q26" s="99"/>
      <c r="R26" s="44"/>
      <c r="S26" s="74"/>
      <c r="T26" s="44" t="s">
        <v>178</v>
      </c>
      <c r="U26" s="75"/>
      <c r="V26" s="13" t="s">
        <v>66</v>
      </c>
      <c r="W26" s="76"/>
      <c r="X26" s="76" t="s">
        <v>251</v>
      </c>
      <c r="Y26" s="76" t="s">
        <v>345</v>
      </c>
    </row>
    <row r="27" spans="1:27" s="98" customFormat="1" ht="84" customHeight="1">
      <c r="A27" s="92" t="s">
        <v>278</v>
      </c>
      <c r="B27" s="34" t="s">
        <v>174</v>
      </c>
      <c r="C27" s="105" t="s">
        <v>332</v>
      </c>
      <c r="D27" s="93" t="s">
        <v>290</v>
      </c>
      <c r="E27" s="39" t="s">
        <v>279</v>
      </c>
      <c r="F27" s="42"/>
      <c r="G27" s="94">
        <v>6.06</v>
      </c>
      <c r="H27" s="70">
        <v>1.71</v>
      </c>
      <c r="I27" s="75">
        <v>12</v>
      </c>
      <c r="J27" s="70">
        <v>1.71</v>
      </c>
      <c r="K27" s="75">
        <v>0.103</v>
      </c>
      <c r="L27" s="75">
        <v>12</v>
      </c>
      <c r="M27" s="73">
        <v>0</v>
      </c>
      <c r="N27" s="43"/>
      <c r="O27" s="43"/>
      <c r="P27" s="100"/>
      <c r="Q27" s="100"/>
      <c r="R27" s="95"/>
      <c r="S27" s="96"/>
      <c r="T27" s="95" t="s">
        <v>178</v>
      </c>
      <c r="U27" s="75"/>
      <c r="V27" s="13" t="s">
        <v>66</v>
      </c>
      <c r="W27" s="97"/>
      <c r="X27" s="76" t="s">
        <v>251</v>
      </c>
      <c r="Y27" s="76" t="s">
        <v>345</v>
      </c>
      <c r="AA27" s="102"/>
    </row>
    <row r="28" spans="1:25" ht="60.75" customHeight="1">
      <c r="A28" s="90" t="s">
        <v>232</v>
      </c>
      <c r="B28" s="34" t="s">
        <v>174</v>
      </c>
      <c r="C28" s="105" t="s">
        <v>333</v>
      </c>
      <c r="D28" s="36" t="s">
        <v>291</v>
      </c>
      <c r="E28" s="39" t="s">
        <v>280</v>
      </c>
      <c r="F28" s="11"/>
      <c r="G28" s="89">
        <v>6.85</v>
      </c>
      <c r="H28" s="70">
        <v>1.75</v>
      </c>
      <c r="I28" s="71">
        <v>6</v>
      </c>
      <c r="J28" s="78">
        <v>1.75</v>
      </c>
      <c r="K28" s="78">
        <v>0.05</v>
      </c>
      <c r="L28" s="75">
        <v>6</v>
      </c>
      <c r="M28" s="73">
        <v>0</v>
      </c>
      <c r="N28" s="43"/>
      <c r="O28" s="43"/>
      <c r="P28" s="99"/>
      <c r="Q28" s="99"/>
      <c r="R28" s="44"/>
      <c r="S28" s="74"/>
      <c r="T28" s="44" t="s">
        <v>178</v>
      </c>
      <c r="U28" s="75"/>
      <c r="V28" s="13" t="s">
        <v>66</v>
      </c>
      <c r="W28" s="76"/>
      <c r="X28" s="76" t="s">
        <v>251</v>
      </c>
      <c r="Y28" s="76" t="s">
        <v>345</v>
      </c>
    </row>
    <row r="29" spans="1:25" ht="75" customHeight="1">
      <c r="A29" s="90" t="s">
        <v>233</v>
      </c>
      <c r="B29" s="34" t="s">
        <v>174</v>
      </c>
      <c r="C29" s="105" t="s">
        <v>335</v>
      </c>
      <c r="D29" s="36" t="s">
        <v>292</v>
      </c>
      <c r="E29" s="39" t="s">
        <v>281</v>
      </c>
      <c r="F29" s="11"/>
      <c r="G29" s="89">
        <v>6.11</v>
      </c>
      <c r="H29" s="70">
        <v>1.53</v>
      </c>
      <c r="I29" s="71">
        <v>12</v>
      </c>
      <c r="J29" s="78">
        <v>1.53</v>
      </c>
      <c r="K29" s="71">
        <v>0.044</v>
      </c>
      <c r="L29" s="75">
        <v>12</v>
      </c>
      <c r="M29" s="73">
        <v>0</v>
      </c>
      <c r="N29" s="43"/>
      <c r="O29" s="43"/>
      <c r="P29" s="99"/>
      <c r="Q29" s="99"/>
      <c r="R29" s="44"/>
      <c r="S29" s="74"/>
      <c r="T29" s="44" t="s">
        <v>178</v>
      </c>
      <c r="U29" s="75"/>
      <c r="V29" s="13" t="s">
        <v>66</v>
      </c>
      <c r="W29" s="76"/>
      <c r="X29" s="76" t="s">
        <v>251</v>
      </c>
      <c r="Y29" s="76" t="s">
        <v>345</v>
      </c>
    </row>
    <row r="30" spans="1:25" ht="75" customHeight="1">
      <c r="A30" s="90" t="s">
        <v>234</v>
      </c>
      <c r="B30" s="34" t="s">
        <v>174</v>
      </c>
      <c r="C30" s="105" t="s">
        <v>334</v>
      </c>
      <c r="D30" s="36" t="s">
        <v>293</v>
      </c>
      <c r="E30" s="39" t="s">
        <v>282</v>
      </c>
      <c r="F30" s="11"/>
      <c r="G30" s="89">
        <v>5.77</v>
      </c>
      <c r="H30" s="70">
        <v>1.71</v>
      </c>
      <c r="I30" s="71">
        <v>12</v>
      </c>
      <c r="J30" s="78">
        <v>1.71</v>
      </c>
      <c r="K30" s="71">
        <v>0.049</v>
      </c>
      <c r="L30" s="75">
        <v>12</v>
      </c>
      <c r="M30" s="73">
        <v>0</v>
      </c>
      <c r="N30" s="43"/>
      <c r="O30" s="43"/>
      <c r="P30" s="99"/>
      <c r="Q30" s="99"/>
      <c r="R30" s="44"/>
      <c r="S30" s="74"/>
      <c r="T30" s="44" t="s">
        <v>178</v>
      </c>
      <c r="U30" s="75"/>
      <c r="V30" s="13" t="s">
        <v>66</v>
      </c>
      <c r="W30" s="76"/>
      <c r="X30" s="76" t="s">
        <v>251</v>
      </c>
      <c r="Y30" s="76" t="s">
        <v>345</v>
      </c>
    </row>
    <row r="31" spans="1:25" ht="25.5" customHeight="1">
      <c r="A31" s="90" t="s">
        <v>235</v>
      </c>
      <c r="B31" s="34" t="s">
        <v>175</v>
      </c>
      <c r="C31" s="105" t="s">
        <v>336</v>
      </c>
      <c r="D31" s="36" t="s">
        <v>274</v>
      </c>
      <c r="E31" s="69" t="s">
        <v>236</v>
      </c>
      <c r="F31" s="11"/>
      <c r="G31" s="89">
        <v>1.14</v>
      </c>
      <c r="H31" s="70">
        <v>0.64</v>
      </c>
      <c r="I31" s="71">
        <v>60</v>
      </c>
      <c r="J31" s="78">
        <v>0.64</v>
      </c>
      <c r="K31" s="71">
        <v>0.019</v>
      </c>
      <c r="L31" s="75">
        <v>60</v>
      </c>
      <c r="M31" s="73">
        <v>0</v>
      </c>
      <c r="N31" s="43"/>
      <c r="O31" s="43"/>
      <c r="P31" s="99"/>
      <c r="Q31" s="99"/>
      <c r="R31" s="44"/>
      <c r="S31" s="74"/>
      <c r="T31" s="44" t="s">
        <v>178</v>
      </c>
      <c r="U31" s="75"/>
      <c r="V31" s="13" t="s">
        <v>66</v>
      </c>
      <c r="W31" s="76"/>
      <c r="X31" s="76" t="s">
        <v>251</v>
      </c>
      <c r="Y31" s="76" t="s">
        <v>345</v>
      </c>
    </row>
    <row r="32" spans="1:25" ht="111" customHeight="1">
      <c r="A32" s="90" t="s">
        <v>237</v>
      </c>
      <c r="B32" s="34" t="s">
        <v>176</v>
      </c>
      <c r="C32" s="105" t="s">
        <v>337</v>
      </c>
      <c r="D32" s="36" t="s">
        <v>294</v>
      </c>
      <c r="E32" s="39" t="s">
        <v>283</v>
      </c>
      <c r="F32" s="11"/>
      <c r="G32" s="89">
        <v>4.81</v>
      </c>
      <c r="H32" s="78">
        <v>2</v>
      </c>
      <c r="I32" s="71">
        <v>12</v>
      </c>
      <c r="J32" s="78">
        <v>2</v>
      </c>
      <c r="K32" s="71">
        <v>0.057</v>
      </c>
      <c r="L32" s="79">
        <v>12</v>
      </c>
      <c r="M32" s="73">
        <v>0</v>
      </c>
      <c r="N32" s="43"/>
      <c r="O32" s="43"/>
      <c r="P32" s="99"/>
      <c r="Q32" s="99"/>
      <c r="R32" s="44"/>
      <c r="S32" s="74"/>
      <c r="T32" s="44" t="s">
        <v>178</v>
      </c>
      <c r="U32" s="75"/>
      <c r="V32" s="13" t="s">
        <v>66</v>
      </c>
      <c r="W32" s="76"/>
      <c r="X32" s="76" t="s">
        <v>251</v>
      </c>
      <c r="Y32" s="76" t="s">
        <v>345</v>
      </c>
    </row>
    <row r="33" spans="1:25" ht="74.25" customHeight="1">
      <c r="A33" s="90" t="s">
        <v>238</v>
      </c>
      <c r="B33" s="34" t="s">
        <v>176</v>
      </c>
      <c r="C33" s="105" t="s">
        <v>338</v>
      </c>
      <c r="D33" s="36" t="s">
        <v>295</v>
      </c>
      <c r="E33" s="39" t="s">
        <v>284</v>
      </c>
      <c r="F33" s="11"/>
      <c r="G33" s="89">
        <v>5.58</v>
      </c>
      <c r="H33" s="78">
        <v>3.18</v>
      </c>
      <c r="I33" s="71">
        <v>8</v>
      </c>
      <c r="J33" s="78">
        <v>3.18</v>
      </c>
      <c r="K33" s="78">
        <v>0.091</v>
      </c>
      <c r="L33" s="79">
        <v>8</v>
      </c>
      <c r="M33" s="73">
        <v>0</v>
      </c>
      <c r="N33" s="43"/>
      <c r="O33" s="43"/>
      <c r="P33" s="99"/>
      <c r="Q33" s="99"/>
      <c r="R33" s="44"/>
      <c r="S33" s="74"/>
      <c r="T33" s="44" t="s">
        <v>178</v>
      </c>
      <c r="U33" s="75"/>
      <c r="V33" s="13" t="s">
        <v>66</v>
      </c>
      <c r="W33" s="76"/>
      <c r="X33" s="76" t="s">
        <v>251</v>
      </c>
      <c r="Y33" s="76" t="s">
        <v>345</v>
      </c>
    </row>
    <row r="34" spans="1:25" ht="74.25" customHeight="1">
      <c r="A34" s="90" t="s">
        <v>309</v>
      </c>
      <c r="B34" s="34" t="s">
        <v>176</v>
      </c>
      <c r="C34" s="105" t="s">
        <v>339</v>
      </c>
      <c r="D34" s="36" t="s">
        <v>310</v>
      </c>
      <c r="E34" s="39" t="s">
        <v>311</v>
      </c>
      <c r="F34" s="11"/>
      <c r="G34" s="89">
        <v>6.72</v>
      </c>
      <c r="H34" s="78">
        <v>3.18</v>
      </c>
      <c r="I34" s="71">
        <v>8</v>
      </c>
      <c r="J34" s="78">
        <v>3.18</v>
      </c>
      <c r="K34" s="78">
        <v>0.091</v>
      </c>
      <c r="L34" s="79">
        <v>8</v>
      </c>
      <c r="M34" s="73">
        <v>0</v>
      </c>
      <c r="N34" s="43"/>
      <c r="O34" s="43"/>
      <c r="P34" s="99"/>
      <c r="Q34" s="99"/>
      <c r="R34" s="44"/>
      <c r="S34" s="74"/>
      <c r="T34" s="44" t="s">
        <v>178</v>
      </c>
      <c r="U34" s="75"/>
      <c r="V34" s="13" t="s">
        <v>66</v>
      </c>
      <c r="W34" s="76"/>
      <c r="X34" s="76" t="s">
        <v>251</v>
      </c>
      <c r="Y34" s="76" t="s">
        <v>345</v>
      </c>
    </row>
    <row r="35" spans="1:25" ht="111" customHeight="1">
      <c r="A35" s="90" t="s">
        <v>239</v>
      </c>
      <c r="B35" s="34" t="s">
        <v>176</v>
      </c>
      <c r="C35" s="105" t="s">
        <v>340</v>
      </c>
      <c r="D35" s="36" t="s">
        <v>296</v>
      </c>
      <c r="E35" s="39" t="s">
        <v>285</v>
      </c>
      <c r="F35" s="11"/>
      <c r="G35" s="89">
        <v>13.51</v>
      </c>
      <c r="H35" s="78">
        <v>3.69</v>
      </c>
      <c r="I35" s="71">
        <v>6</v>
      </c>
      <c r="J35" s="78">
        <v>3.69</v>
      </c>
      <c r="K35" s="71">
        <v>0.105</v>
      </c>
      <c r="L35" s="79">
        <v>6</v>
      </c>
      <c r="M35" s="73">
        <v>0</v>
      </c>
      <c r="N35" s="43"/>
      <c r="O35" s="43"/>
      <c r="P35" s="99"/>
      <c r="Q35" s="99"/>
      <c r="R35" s="44"/>
      <c r="S35" s="74"/>
      <c r="T35" s="44" t="s">
        <v>178</v>
      </c>
      <c r="U35" s="75"/>
      <c r="V35" s="13" t="s">
        <v>66</v>
      </c>
      <c r="W35" s="76"/>
      <c r="X35" s="76" t="s">
        <v>251</v>
      </c>
      <c r="Y35" s="76" t="s">
        <v>345</v>
      </c>
    </row>
    <row r="36" spans="1:25" ht="156.75" customHeight="1">
      <c r="A36" s="90" t="s">
        <v>240</v>
      </c>
      <c r="B36" s="15" t="s">
        <v>176</v>
      </c>
      <c r="C36" s="105" t="s">
        <v>341</v>
      </c>
      <c r="D36" s="36" t="s">
        <v>297</v>
      </c>
      <c r="E36" s="39" t="s">
        <v>286</v>
      </c>
      <c r="F36" s="11"/>
      <c r="G36" s="89">
        <v>16.88</v>
      </c>
      <c r="H36" s="78">
        <v>2.32</v>
      </c>
      <c r="I36" s="71">
        <v>4</v>
      </c>
      <c r="J36" s="78">
        <v>2.32</v>
      </c>
      <c r="K36" s="71">
        <v>0.066</v>
      </c>
      <c r="L36" s="79">
        <v>4</v>
      </c>
      <c r="M36" s="73">
        <v>0</v>
      </c>
      <c r="N36" s="43"/>
      <c r="O36" s="43"/>
      <c r="P36" s="99"/>
      <c r="Q36" s="99"/>
      <c r="R36" s="44"/>
      <c r="S36" s="74"/>
      <c r="T36" s="44" t="s">
        <v>178</v>
      </c>
      <c r="U36" s="75"/>
      <c r="V36" s="13" t="s">
        <v>66</v>
      </c>
      <c r="W36" s="76"/>
      <c r="X36" s="76" t="s">
        <v>251</v>
      </c>
      <c r="Y36" s="76" t="s">
        <v>345</v>
      </c>
    </row>
    <row r="37" spans="1:25" ht="93.75" customHeight="1">
      <c r="A37" s="90" t="s">
        <v>241</v>
      </c>
      <c r="B37" s="15" t="s">
        <v>176</v>
      </c>
      <c r="C37" s="105" t="s">
        <v>342</v>
      </c>
      <c r="D37" s="36" t="s">
        <v>298</v>
      </c>
      <c r="E37" s="39" t="s">
        <v>287</v>
      </c>
      <c r="F37" s="11"/>
      <c r="G37" s="89">
        <v>10.17</v>
      </c>
      <c r="H37" s="78">
        <v>1.98</v>
      </c>
      <c r="I37" s="71">
        <v>4</v>
      </c>
      <c r="J37" s="78">
        <v>1.98</v>
      </c>
      <c r="K37" s="71">
        <v>0.057</v>
      </c>
      <c r="L37" s="79">
        <v>4</v>
      </c>
      <c r="M37" s="73">
        <v>0</v>
      </c>
      <c r="N37" s="43"/>
      <c r="O37" s="43"/>
      <c r="P37" s="99"/>
      <c r="Q37" s="99"/>
      <c r="R37" s="44"/>
      <c r="S37" s="74"/>
      <c r="T37" s="44" t="s">
        <v>178</v>
      </c>
      <c r="U37" s="75"/>
      <c r="V37" s="13" t="s">
        <v>66</v>
      </c>
      <c r="W37" s="76"/>
      <c r="X37" s="76" t="s">
        <v>251</v>
      </c>
      <c r="Y37" s="76" t="s">
        <v>345</v>
      </c>
    </row>
    <row r="38" spans="1:25" ht="25.5" customHeight="1">
      <c r="A38" s="90" t="s">
        <v>242</v>
      </c>
      <c r="B38" s="15" t="s">
        <v>176</v>
      </c>
      <c r="C38" s="105" t="s">
        <v>463</v>
      </c>
      <c r="D38" s="36" t="s">
        <v>275</v>
      </c>
      <c r="E38" s="69" t="s">
        <v>243</v>
      </c>
      <c r="F38" s="11"/>
      <c r="G38" s="89">
        <v>0.61</v>
      </c>
      <c r="H38" s="78">
        <v>0.85</v>
      </c>
      <c r="I38" s="71">
        <v>36</v>
      </c>
      <c r="J38" s="78">
        <v>0.85</v>
      </c>
      <c r="K38" s="71">
        <v>0.025</v>
      </c>
      <c r="L38" s="79">
        <v>36</v>
      </c>
      <c r="M38" s="73">
        <v>0</v>
      </c>
      <c r="N38" s="43"/>
      <c r="O38" s="43"/>
      <c r="P38" s="99"/>
      <c r="Q38" s="99"/>
      <c r="R38" s="44"/>
      <c r="S38" s="74"/>
      <c r="T38" s="44" t="s">
        <v>178</v>
      </c>
      <c r="U38" s="75"/>
      <c r="V38" s="13" t="s">
        <v>66</v>
      </c>
      <c r="W38" s="76"/>
      <c r="X38" s="76" t="s">
        <v>251</v>
      </c>
      <c r="Y38" s="76" t="s">
        <v>345</v>
      </c>
    </row>
    <row r="39" spans="1:25" ht="25.5" customHeight="1">
      <c r="A39" s="90" t="s">
        <v>244</v>
      </c>
      <c r="B39" s="15" t="s">
        <v>176</v>
      </c>
      <c r="C39" s="105" t="s">
        <v>316</v>
      </c>
      <c r="D39" s="36" t="s">
        <v>276</v>
      </c>
      <c r="E39" s="69" t="s">
        <v>245</v>
      </c>
      <c r="F39" s="11"/>
      <c r="G39" s="89">
        <v>0.84</v>
      </c>
      <c r="H39" s="78">
        <v>0.74</v>
      </c>
      <c r="I39" s="71">
        <v>36</v>
      </c>
      <c r="J39" s="78">
        <v>0.74</v>
      </c>
      <c r="K39" s="71">
        <v>0.021</v>
      </c>
      <c r="L39" s="79">
        <v>36</v>
      </c>
      <c r="M39" s="73">
        <v>0</v>
      </c>
      <c r="N39" s="43"/>
      <c r="O39" s="43"/>
      <c r="P39" s="99"/>
      <c r="Q39" s="99"/>
      <c r="R39" s="44"/>
      <c r="S39" s="74"/>
      <c r="T39" s="44" t="s">
        <v>178</v>
      </c>
      <c r="U39" s="75"/>
      <c r="V39" s="13" t="s">
        <v>66</v>
      </c>
      <c r="W39" s="76"/>
      <c r="X39" s="76" t="s">
        <v>251</v>
      </c>
      <c r="Y39" s="76" t="s">
        <v>345</v>
      </c>
    </row>
    <row r="40" spans="1:25" ht="48.75" customHeight="1">
      <c r="A40" s="90" t="s">
        <v>246</v>
      </c>
      <c r="B40" s="15" t="s">
        <v>247</v>
      </c>
      <c r="C40" s="106" t="s">
        <v>344</v>
      </c>
      <c r="D40" s="91" t="s">
        <v>289</v>
      </c>
      <c r="E40" s="103" t="s">
        <v>288</v>
      </c>
      <c r="F40" s="11"/>
      <c r="G40" s="89">
        <v>4</v>
      </c>
      <c r="H40" s="78">
        <v>1.36</v>
      </c>
      <c r="I40" s="71">
        <v>12</v>
      </c>
      <c r="J40" s="78">
        <v>1.36</v>
      </c>
      <c r="K40" s="78">
        <v>0.04</v>
      </c>
      <c r="L40" s="79">
        <v>12</v>
      </c>
      <c r="M40" s="73">
        <v>0</v>
      </c>
      <c r="N40" s="43"/>
      <c r="O40" s="43"/>
      <c r="P40" s="99"/>
      <c r="Q40" s="99"/>
      <c r="R40" s="44"/>
      <c r="S40" s="74"/>
      <c r="T40" s="44" t="s">
        <v>178</v>
      </c>
      <c r="U40" s="75"/>
      <c r="V40" s="13" t="s">
        <v>252</v>
      </c>
      <c r="W40" s="76"/>
      <c r="X40" s="76" t="s">
        <v>251</v>
      </c>
      <c r="Y40" s="76" t="s">
        <v>345</v>
      </c>
    </row>
    <row r="41" spans="1:25" ht="39" customHeight="1">
      <c r="A41" s="90" t="s">
        <v>248</v>
      </c>
      <c r="B41" s="15" t="s">
        <v>249</v>
      </c>
      <c r="C41" s="106" t="s">
        <v>344</v>
      </c>
      <c r="D41" s="91" t="s">
        <v>277</v>
      </c>
      <c r="E41" s="69" t="s">
        <v>250</v>
      </c>
      <c r="F41" s="11"/>
      <c r="G41" s="89">
        <v>2.73</v>
      </c>
      <c r="H41" s="78">
        <v>1.29</v>
      </c>
      <c r="I41" s="71">
        <v>12</v>
      </c>
      <c r="J41" s="78">
        <v>1.29</v>
      </c>
      <c r="K41" s="71">
        <v>0.037</v>
      </c>
      <c r="L41" s="79">
        <v>12</v>
      </c>
      <c r="M41" s="73">
        <v>0</v>
      </c>
      <c r="N41" s="43"/>
      <c r="O41" s="43"/>
      <c r="P41" s="99"/>
      <c r="Q41" s="99"/>
      <c r="R41" s="44"/>
      <c r="S41" s="74"/>
      <c r="T41" s="44" t="s">
        <v>178</v>
      </c>
      <c r="U41" s="75"/>
      <c r="V41" s="13" t="s">
        <v>66</v>
      </c>
      <c r="W41" s="76"/>
      <c r="X41" s="76" t="s">
        <v>251</v>
      </c>
      <c r="Y41" s="76" t="s">
        <v>345</v>
      </c>
    </row>
  </sheetData>
  <sheetProtection/>
  <mergeCells count="1">
    <mergeCell ref="A1:Y1"/>
  </mergeCells>
  <printOptions gridLines="1" horizontalCentered="1"/>
  <pageMargins left="0.1968503937007874" right="0.2362204724409449" top="1.3779527559055118" bottom="0.6692913385826772" header="0.4330708661417323" footer="0.2362204724409449"/>
  <pageSetup fitToHeight="0" fitToWidth="1" horizontalDpi="1200" verticalDpi="1200" orientation="landscape" paperSize="17" scale="91" r:id="rId1"/>
  <headerFooter alignWithMargins="0">
    <oddHeader>&amp;C&amp;"Arial Rounded MT Bold,Bold"&amp;14The Lindy Bowman Company®&amp;"Arial,Regular"&amp;10
&amp;"Arial Rounded MT Bold,Regular"&amp;12 2018 Christmas Direct Import Planning Worksheet
</oddHeader>
    <oddFooter>&amp;L&amp;Z&amp;F &amp;A 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zoomScale="115" zoomScaleNormal="11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11.421875" defaultRowHeight="12.75"/>
  <cols>
    <col min="1" max="1" width="10.00390625" style="16" customWidth="1"/>
    <col min="2" max="2" width="10.00390625" style="16" hidden="1" customWidth="1"/>
    <col min="3" max="3" width="14.7109375" style="16" bestFit="1" customWidth="1"/>
    <col min="4" max="4" width="14.7109375" style="16" customWidth="1"/>
    <col min="5" max="5" width="49.7109375" style="17" bestFit="1" customWidth="1"/>
    <col min="6" max="6" width="12.421875" style="18" customWidth="1"/>
    <col min="7" max="7" width="9.28125" style="19" customWidth="1"/>
    <col min="8" max="8" width="8.421875" style="19" customWidth="1"/>
    <col min="9" max="9" width="7.7109375" style="20" customWidth="1"/>
    <col min="10" max="11" width="8.7109375" style="26" customWidth="1"/>
    <col min="12" max="12" width="8.57421875" style="26" customWidth="1"/>
    <col min="13" max="13" width="7.7109375" style="21" customWidth="1"/>
    <col min="14" max="14" width="6.00390625" style="22" customWidth="1"/>
    <col min="15" max="15" width="9.7109375" style="22" customWidth="1"/>
    <col min="16" max="16" width="7.28125" style="22" customWidth="1"/>
    <col min="17" max="17" width="9.7109375" style="23" customWidth="1"/>
    <col min="18" max="18" width="8.421875" style="23" customWidth="1"/>
    <col min="19" max="19" width="9.421875" style="24" customWidth="1"/>
    <col min="20" max="20" width="8.7109375" style="23" customWidth="1"/>
    <col min="21" max="21" width="7.7109375" style="25" customWidth="1"/>
    <col min="22" max="22" width="8.421875" style="26" customWidth="1"/>
    <col min="23" max="23" width="9.140625" style="26" customWidth="1"/>
    <col min="24" max="24" width="7.8515625" style="14" customWidth="1"/>
    <col min="25" max="25" width="20.8515625" style="14" customWidth="1"/>
    <col min="26" max="26" width="14.00390625" style="14" customWidth="1"/>
    <col min="27" max="16384" width="11.421875" style="14" customWidth="1"/>
  </cols>
  <sheetData>
    <row r="1" spans="1:26" s="8" customFormat="1" ht="67.5">
      <c r="A1" s="1" t="s">
        <v>0</v>
      </c>
      <c r="B1" s="45" t="s">
        <v>188</v>
      </c>
      <c r="C1" s="1" t="s">
        <v>20</v>
      </c>
      <c r="D1" s="1"/>
      <c r="E1" s="2" t="s">
        <v>531</v>
      </c>
      <c r="F1" s="3" t="s">
        <v>1</v>
      </c>
      <c r="G1" s="4" t="s">
        <v>2</v>
      </c>
      <c r="H1" s="4" t="s">
        <v>3</v>
      </c>
      <c r="I1" s="5" t="s">
        <v>4</v>
      </c>
      <c r="J1" s="29" t="s">
        <v>15</v>
      </c>
      <c r="K1" s="29" t="s">
        <v>16</v>
      </c>
      <c r="L1" s="29" t="s">
        <v>18</v>
      </c>
      <c r="M1" s="6" t="s">
        <v>5</v>
      </c>
      <c r="N1" s="7" t="s">
        <v>6</v>
      </c>
      <c r="O1" s="7" t="s">
        <v>21</v>
      </c>
      <c r="P1" s="7" t="s">
        <v>22</v>
      </c>
      <c r="Q1" s="4" t="s">
        <v>7</v>
      </c>
      <c r="R1" s="4" t="s">
        <v>8</v>
      </c>
      <c r="S1" s="2" t="s">
        <v>9</v>
      </c>
      <c r="T1" s="4" t="s">
        <v>10</v>
      </c>
      <c r="U1" s="2" t="s">
        <v>11</v>
      </c>
      <c r="V1" s="2" t="s">
        <v>12</v>
      </c>
      <c r="W1" s="2" t="s">
        <v>13</v>
      </c>
      <c r="X1" s="28" t="s">
        <v>14</v>
      </c>
      <c r="Y1" s="29" t="s">
        <v>17</v>
      </c>
      <c r="Z1" s="29" t="s">
        <v>19</v>
      </c>
    </row>
    <row r="2" spans="1:26" s="66" customFormat="1" ht="25.5" customHeight="1">
      <c r="A2" s="46" t="s">
        <v>23</v>
      </c>
      <c r="B2" s="46" t="s">
        <v>187</v>
      </c>
      <c r="C2" s="63" t="s">
        <v>200</v>
      </c>
      <c r="D2" s="63"/>
      <c r="E2" s="47" t="s">
        <v>68</v>
      </c>
      <c r="F2" s="48" t="s">
        <v>65</v>
      </c>
      <c r="G2" s="49"/>
      <c r="H2" s="64">
        <v>0.2</v>
      </c>
      <c r="I2" s="50">
        <v>0.38</v>
      </c>
      <c r="J2" s="50">
        <v>144</v>
      </c>
      <c r="K2" s="50">
        <v>0.38</v>
      </c>
      <c r="L2" s="51">
        <v>0.011</v>
      </c>
      <c r="M2" s="52">
        <v>144</v>
      </c>
      <c r="N2" s="53">
        <v>0</v>
      </c>
      <c r="O2" s="54">
        <f>ROUNDUP(H2+H2*N2+((I2/M2)*3.5),2)</f>
        <v>0.21000000000000002</v>
      </c>
      <c r="P2" s="55">
        <f>O2*0.0125</f>
        <v>0.0026250000000000006</v>
      </c>
      <c r="Q2" s="56">
        <f>O2+P2</f>
        <v>0.212625</v>
      </c>
      <c r="R2" s="56">
        <f>Q2*M2</f>
        <v>30.618000000000002</v>
      </c>
      <c r="S2" s="57"/>
      <c r="T2" s="56"/>
      <c r="U2" s="58" t="s">
        <v>178</v>
      </c>
      <c r="V2" s="65"/>
      <c r="W2" s="59" t="s">
        <v>66</v>
      </c>
      <c r="X2" s="32">
        <v>0.79</v>
      </c>
      <c r="Y2" s="61" t="s">
        <v>67</v>
      </c>
      <c r="Z2" s="61"/>
    </row>
    <row r="3" spans="1:26" s="62" customFormat="1" ht="25.5" customHeight="1">
      <c r="A3" s="46" t="s">
        <v>24</v>
      </c>
      <c r="B3" s="46" t="s">
        <v>187</v>
      </c>
      <c r="C3" s="63" t="s">
        <v>170</v>
      </c>
      <c r="D3" s="63"/>
      <c r="E3" s="47" t="s">
        <v>69</v>
      </c>
      <c r="F3" s="48" t="s">
        <v>70</v>
      </c>
      <c r="G3" s="49"/>
      <c r="H3" s="64">
        <v>0.29</v>
      </c>
      <c r="I3" s="50">
        <v>0.77</v>
      </c>
      <c r="J3" s="50">
        <v>144</v>
      </c>
      <c r="K3" s="50">
        <v>0.77</v>
      </c>
      <c r="L3" s="51">
        <v>0.022</v>
      </c>
      <c r="M3" s="52">
        <v>144</v>
      </c>
      <c r="N3" s="53">
        <v>0</v>
      </c>
      <c r="O3" s="54">
        <f>ROUNDUP(H3+H3*N3+((I3/M3)*3.5),2)</f>
        <v>0.31</v>
      </c>
      <c r="P3" s="55">
        <f>O3*0.0125</f>
        <v>0.003875</v>
      </c>
      <c r="Q3" s="56">
        <f>O3+P3</f>
        <v>0.313875</v>
      </c>
      <c r="R3" s="56">
        <f>Q3*M3</f>
        <v>45.198</v>
      </c>
      <c r="S3" s="57"/>
      <c r="T3" s="56"/>
      <c r="U3" s="58" t="s">
        <v>178</v>
      </c>
      <c r="V3" s="59"/>
      <c r="W3" s="59" t="s">
        <v>66</v>
      </c>
      <c r="X3" s="32">
        <v>0.99</v>
      </c>
      <c r="Y3" s="61" t="s">
        <v>67</v>
      </c>
      <c r="Z3" s="60"/>
    </row>
    <row r="4" spans="1:26" s="62" customFormat="1" ht="25.5" customHeight="1">
      <c r="A4" s="46" t="s">
        <v>25</v>
      </c>
      <c r="B4" s="46" t="s">
        <v>187</v>
      </c>
      <c r="C4" s="63" t="s">
        <v>170</v>
      </c>
      <c r="D4" s="63"/>
      <c r="E4" s="47" t="s">
        <v>71</v>
      </c>
      <c r="F4" s="48" t="s">
        <v>72</v>
      </c>
      <c r="G4" s="49"/>
      <c r="H4" s="64">
        <v>0.43</v>
      </c>
      <c r="I4" s="50">
        <v>1.31</v>
      </c>
      <c r="J4" s="50">
        <v>144</v>
      </c>
      <c r="K4" s="50">
        <v>1.31</v>
      </c>
      <c r="L4" s="51">
        <v>0.037</v>
      </c>
      <c r="M4" s="52">
        <v>144</v>
      </c>
      <c r="N4" s="53">
        <v>0</v>
      </c>
      <c r="O4" s="54">
        <f>ROUNDUP(H4+H4*N4+((I4/M4)*3.5),2)</f>
        <v>0.47000000000000003</v>
      </c>
      <c r="P4" s="55">
        <f>O4*0.0125</f>
        <v>0.005875000000000001</v>
      </c>
      <c r="Q4" s="56">
        <f>O4+P4</f>
        <v>0.47587500000000005</v>
      </c>
      <c r="R4" s="56">
        <f>Q4*M4</f>
        <v>68.52600000000001</v>
      </c>
      <c r="S4" s="57"/>
      <c r="T4" s="56"/>
      <c r="U4" s="58" t="s">
        <v>178</v>
      </c>
      <c r="V4" s="59"/>
      <c r="W4" s="59" t="s">
        <v>66</v>
      </c>
      <c r="X4" s="32">
        <v>1.79</v>
      </c>
      <c r="Y4" s="61" t="s">
        <v>67</v>
      </c>
      <c r="Z4" s="60"/>
    </row>
    <row r="5" spans="1:26" s="62" customFormat="1" ht="25.5" customHeight="1">
      <c r="A5" s="46" t="s">
        <v>28</v>
      </c>
      <c r="B5" s="46" t="s">
        <v>187</v>
      </c>
      <c r="C5" s="63" t="s">
        <v>171</v>
      </c>
      <c r="D5" s="63"/>
      <c r="E5" s="47" t="s">
        <v>81</v>
      </c>
      <c r="F5" s="48" t="s">
        <v>75</v>
      </c>
      <c r="G5" s="49"/>
      <c r="H5" s="64">
        <v>0.81</v>
      </c>
      <c r="I5" s="50">
        <v>1.76</v>
      </c>
      <c r="J5" s="50">
        <v>72</v>
      </c>
      <c r="K5" s="50">
        <v>1.76</v>
      </c>
      <c r="L5" s="51">
        <v>0.05</v>
      </c>
      <c r="M5" s="52">
        <v>72</v>
      </c>
      <c r="N5" s="53">
        <v>0</v>
      </c>
      <c r="O5" s="54">
        <f>ROUNDUP(H5+H5*N5+((I5/M5)*3.5),2)</f>
        <v>0.9</v>
      </c>
      <c r="P5" s="55">
        <f>O5*0.0125</f>
        <v>0.011250000000000001</v>
      </c>
      <c r="Q5" s="56">
        <f>O5+P5</f>
        <v>0.91125</v>
      </c>
      <c r="R5" s="56">
        <f>Q5*M5</f>
        <v>65.61</v>
      </c>
      <c r="S5" s="57"/>
      <c r="T5" s="56"/>
      <c r="U5" s="58" t="s">
        <v>178</v>
      </c>
      <c r="V5" s="59"/>
      <c r="W5" s="59" t="s">
        <v>66</v>
      </c>
      <c r="X5" s="32">
        <v>3.99</v>
      </c>
      <c r="Y5" s="61" t="s">
        <v>67</v>
      </c>
      <c r="Z5" s="60"/>
    </row>
    <row r="6" spans="1:26" ht="25.5" customHeight="1">
      <c r="A6" s="35" t="s">
        <v>26</v>
      </c>
      <c r="B6" s="35" t="s">
        <v>187</v>
      </c>
      <c r="C6" s="9" t="s">
        <v>170</v>
      </c>
      <c r="D6" s="9"/>
      <c r="E6" s="36" t="s">
        <v>79</v>
      </c>
      <c r="F6" s="10" t="s">
        <v>73</v>
      </c>
      <c r="G6" s="11"/>
      <c r="H6" s="37">
        <v>0.71</v>
      </c>
      <c r="I6" s="30">
        <v>1.02</v>
      </c>
      <c r="J6" s="30">
        <v>72</v>
      </c>
      <c r="K6" s="30">
        <v>1.02</v>
      </c>
      <c r="L6" s="41">
        <v>0.029</v>
      </c>
      <c r="M6" s="38">
        <v>72</v>
      </c>
      <c r="N6" s="12">
        <v>0</v>
      </c>
      <c r="O6" s="42">
        <f aca="true" t="shared" si="0" ref="O6:O52">ROUNDUP(H6+H6*N6+((I6/M6)*3.5),2)</f>
        <v>0.76</v>
      </c>
      <c r="P6" s="43">
        <f aca="true" t="shared" si="1" ref="P6:P52">O6*0.0125</f>
        <v>0.009500000000000001</v>
      </c>
      <c r="Q6" s="31">
        <f aca="true" t="shared" si="2" ref="Q6:Q52">O6+P6</f>
        <v>0.7695</v>
      </c>
      <c r="R6" s="31">
        <f aca="true" t="shared" si="3" ref="R6:R52">Q6*M6</f>
        <v>55.403999999999996</v>
      </c>
      <c r="S6" s="33"/>
      <c r="T6" s="31"/>
      <c r="U6" s="44" t="s">
        <v>178</v>
      </c>
      <c r="V6" s="13"/>
      <c r="W6" s="13" t="s">
        <v>66</v>
      </c>
      <c r="X6" s="32">
        <v>2.99</v>
      </c>
      <c r="Y6" s="32" t="s">
        <v>67</v>
      </c>
      <c r="Z6" s="27"/>
    </row>
    <row r="7" spans="1:26" ht="25.5" customHeight="1">
      <c r="A7" s="35" t="s">
        <v>27</v>
      </c>
      <c r="B7" s="35" t="s">
        <v>187</v>
      </c>
      <c r="C7" s="9" t="s">
        <v>170</v>
      </c>
      <c r="D7" s="9"/>
      <c r="E7" s="36" t="s">
        <v>80</v>
      </c>
      <c r="F7" s="10" t="s">
        <v>74</v>
      </c>
      <c r="G7" s="11"/>
      <c r="H7" s="37">
        <v>1.12</v>
      </c>
      <c r="I7" s="30">
        <v>1.58</v>
      </c>
      <c r="J7" s="30">
        <v>72</v>
      </c>
      <c r="K7" s="30">
        <v>1.58</v>
      </c>
      <c r="L7" s="41">
        <v>0.045</v>
      </c>
      <c r="M7" s="38">
        <v>72</v>
      </c>
      <c r="N7" s="12">
        <v>0</v>
      </c>
      <c r="O7" s="42">
        <f t="shared" si="0"/>
        <v>1.2</v>
      </c>
      <c r="P7" s="43">
        <f t="shared" si="1"/>
        <v>0.015</v>
      </c>
      <c r="Q7" s="31">
        <f t="shared" si="2"/>
        <v>1.2149999999999999</v>
      </c>
      <c r="R7" s="31">
        <f t="shared" si="3"/>
        <v>87.47999999999999</v>
      </c>
      <c r="S7" s="33"/>
      <c r="T7" s="31"/>
      <c r="U7" s="44" t="s">
        <v>178</v>
      </c>
      <c r="V7" s="13"/>
      <c r="W7" s="13" t="s">
        <v>66</v>
      </c>
      <c r="X7" s="32">
        <v>3.99</v>
      </c>
      <c r="Y7" s="32" t="s">
        <v>67</v>
      </c>
      <c r="Z7" s="27"/>
    </row>
    <row r="8" spans="1:26" ht="25.5" customHeight="1">
      <c r="A8" s="35" t="s">
        <v>29</v>
      </c>
      <c r="B8" s="35" t="s">
        <v>187</v>
      </c>
      <c r="C8" s="9" t="s">
        <v>171</v>
      </c>
      <c r="D8" s="9"/>
      <c r="E8" s="36" t="s">
        <v>82</v>
      </c>
      <c r="F8" s="10" t="s">
        <v>76</v>
      </c>
      <c r="G8" s="11"/>
      <c r="H8" s="37">
        <v>1.22</v>
      </c>
      <c r="I8" s="30">
        <v>2.09</v>
      </c>
      <c r="J8" s="30">
        <v>48</v>
      </c>
      <c r="K8" s="30">
        <v>2.09</v>
      </c>
      <c r="L8" s="41">
        <v>0.059</v>
      </c>
      <c r="M8" s="38">
        <v>48</v>
      </c>
      <c r="N8" s="12">
        <v>0</v>
      </c>
      <c r="O8" s="42">
        <f t="shared" si="0"/>
        <v>1.3800000000000001</v>
      </c>
      <c r="P8" s="43">
        <f t="shared" si="1"/>
        <v>0.01725</v>
      </c>
      <c r="Q8" s="31">
        <f t="shared" si="2"/>
        <v>1.39725</v>
      </c>
      <c r="R8" s="31">
        <f t="shared" si="3"/>
        <v>67.06800000000001</v>
      </c>
      <c r="S8" s="33"/>
      <c r="T8" s="31"/>
      <c r="U8" s="44" t="s">
        <v>178</v>
      </c>
      <c r="V8" s="13"/>
      <c r="W8" s="13" t="s">
        <v>66</v>
      </c>
      <c r="X8" s="32">
        <v>4.99</v>
      </c>
      <c r="Y8" s="32" t="s">
        <v>67</v>
      </c>
      <c r="Z8" s="27"/>
    </row>
    <row r="9" spans="1:26" ht="25.5" customHeight="1">
      <c r="A9" s="35" t="s">
        <v>30</v>
      </c>
      <c r="B9" s="35" t="s">
        <v>187</v>
      </c>
      <c r="C9" s="9" t="s">
        <v>170</v>
      </c>
      <c r="D9" s="9"/>
      <c r="E9" s="36" t="s">
        <v>147</v>
      </c>
      <c r="F9" s="10" t="s">
        <v>77</v>
      </c>
      <c r="G9" s="11"/>
      <c r="H9" s="37">
        <v>0.49</v>
      </c>
      <c r="I9" s="30">
        <v>0.43</v>
      </c>
      <c r="J9" s="30">
        <v>72</v>
      </c>
      <c r="K9" s="30">
        <v>0.43</v>
      </c>
      <c r="L9" s="41">
        <v>0.012</v>
      </c>
      <c r="M9" s="38">
        <v>72</v>
      </c>
      <c r="N9" s="12">
        <v>0</v>
      </c>
      <c r="O9" s="42">
        <f t="shared" si="0"/>
        <v>0.52</v>
      </c>
      <c r="P9" s="43">
        <f t="shared" si="1"/>
        <v>0.006500000000000001</v>
      </c>
      <c r="Q9" s="31">
        <f t="shared" si="2"/>
        <v>0.5265</v>
      </c>
      <c r="R9" s="31">
        <f t="shared" si="3"/>
        <v>37.908</v>
      </c>
      <c r="S9" s="33"/>
      <c r="T9" s="31"/>
      <c r="U9" s="44" t="s">
        <v>178</v>
      </c>
      <c r="V9" s="13"/>
      <c r="W9" s="13" t="s">
        <v>66</v>
      </c>
      <c r="X9" s="32">
        <v>1.29</v>
      </c>
      <c r="Y9" s="32" t="s">
        <v>67</v>
      </c>
      <c r="Z9" s="27"/>
    </row>
    <row r="10" spans="1:26" ht="25.5" customHeight="1">
      <c r="A10" s="35" t="s">
        <v>31</v>
      </c>
      <c r="B10" s="35" t="s">
        <v>187</v>
      </c>
      <c r="C10" s="9" t="s">
        <v>170</v>
      </c>
      <c r="D10" s="9"/>
      <c r="E10" s="36" t="s">
        <v>148</v>
      </c>
      <c r="F10" s="10" t="s">
        <v>78</v>
      </c>
      <c r="G10" s="11"/>
      <c r="H10" s="37">
        <v>0.79</v>
      </c>
      <c r="I10" s="30">
        <v>0.83</v>
      </c>
      <c r="J10" s="30">
        <v>72</v>
      </c>
      <c r="K10" s="30">
        <v>0.83</v>
      </c>
      <c r="L10" s="41">
        <v>0.024</v>
      </c>
      <c r="M10" s="38">
        <v>72</v>
      </c>
      <c r="N10" s="12">
        <v>0</v>
      </c>
      <c r="O10" s="42">
        <f t="shared" si="0"/>
        <v>0.84</v>
      </c>
      <c r="P10" s="43">
        <f t="shared" si="1"/>
        <v>0.0105</v>
      </c>
      <c r="Q10" s="31">
        <f t="shared" si="2"/>
        <v>0.8504999999999999</v>
      </c>
      <c r="R10" s="31">
        <f t="shared" si="3"/>
        <v>61.236</v>
      </c>
      <c r="S10" s="33"/>
      <c r="T10" s="31"/>
      <c r="U10" s="44" t="s">
        <v>178</v>
      </c>
      <c r="V10" s="13"/>
      <c r="W10" s="13" t="s">
        <v>66</v>
      </c>
      <c r="X10" s="32">
        <v>1.99</v>
      </c>
      <c r="Y10" s="32" t="s">
        <v>67</v>
      </c>
      <c r="Z10" s="27"/>
    </row>
    <row r="11" spans="1:26" ht="25.5" customHeight="1">
      <c r="A11" s="35" t="s">
        <v>146</v>
      </c>
      <c r="B11" s="35" t="s">
        <v>187</v>
      </c>
      <c r="C11" s="9" t="s">
        <v>170</v>
      </c>
      <c r="D11" s="9"/>
      <c r="E11" s="36" t="s">
        <v>149</v>
      </c>
      <c r="F11" s="10" t="s">
        <v>83</v>
      </c>
      <c r="G11" s="11"/>
      <c r="H11" s="37">
        <v>0.49</v>
      </c>
      <c r="I11" s="30">
        <v>0.44</v>
      </c>
      <c r="J11" s="30">
        <v>48</v>
      </c>
      <c r="K11" s="30">
        <v>0.44</v>
      </c>
      <c r="L11" s="41">
        <v>0.012</v>
      </c>
      <c r="M11" s="38">
        <v>48</v>
      </c>
      <c r="N11" s="12">
        <v>0</v>
      </c>
      <c r="O11" s="42">
        <f t="shared" si="0"/>
        <v>0.53</v>
      </c>
      <c r="P11" s="43">
        <f t="shared" si="1"/>
        <v>0.006625000000000001</v>
      </c>
      <c r="Q11" s="31">
        <f t="shared" si="2"/>
        <v>0.536625</v>
      </c>
      <c r="R11" s="31">
        <f t="shared" si="3"/>
        <v>25.758000000000003</v>
      </c>
      <c r="S11" s="33"/>
      <c r="T11" s="31"/>
      <c r="U11" s="44" t="s">
        <v>178</v>
      </c>
      <c r="V11" s="13"/>
      <c r="W11" s="13" t="s">
        <v>66</v>
      </c>
      <c r="X11" s="32">
        <v>1.79</v>
      </c>
      <c r="Y11" s="32" t="s">
        <v>67</v>
      </c>
      <c r="Z11" s="27"/>
    </row>
    <row r="12" spans="1:26" ht="25.5" customHeight="1">
      <c r="A12" s="35" t="s">
        <v>138</v>
      </c>
      <c r="B12" s="35" t="s">
        <v>187</v>
      </c>
      <c r="C12" s="9" t="s">
        <v>170</v>
      </c>
      <c r="D12" s="9"/>
      <c r="E12" s="36" t="s">
        <v>150</v>
      </c>
      <c r="F12" s="10" t="s">
        <v>84</v>
      </c>
      <c r="G12" s="11"/>
      <c r="H12" s="37">
        <v>0.67</v>
      </c>
      <c r="I12" s="30">
        <v>0.31</v>
      </c>
      <c r="J12" s="30">
        <v>48</v>
      </c>
      <c r="K12" s="30">
        <v>0.31</v>
      </c>
      <c r="L12" s="41">
        <v>0.009</v>
      </c>
      <c r="M12" s="38">
        <v>48</v>
      </c>
      <c r="N12" s="12">
        <v>0</v>
      </c>
      <c r="O12" s="42">
        <f t="shared" si="0"/>
        <v>0.7</v>
      </c>
      <c r="P12" s="43">
        <f t="shared" si="1"/>
        <v>0.008749999999999999</v>
      </c>
      <c r="Q12" s="31">
        <f t="shared" si="2"/>
        <v>0.70875</v>
      </c>
      <c r="R12" s="31">
        <f t="shared" si="3"/>
        <v>34.019999999999996</v>
      </c>
      <c r="S12" s="33"/>
      <c r="T12" s="31"/>
      <c r="U12" s="44" t="s">
        <v>178</v>
      </c>
      <c r="V12" s="13"/>
      <c r="W12" s="13" t="s">
        <v>66</v>
      </c>
      <c r="X12" s="32">
        <v>2.29</v>
      </c>
      <c r="Y12" s="32" t="s">
        <v>67</v>
      </c>
      <c r="Z12" s="27"/>
    </row>
    <row r="13" spans="1:26" ht="25.5" customHeight="1">
      <c r="A13" s="35" t="s">
        <v>139</v>
      </c>
      <c r="B13" s="35" t="s">
        <v>187</v>
      </c>
      <c r="C13" s="9" t="s">
        <v>170</v>
      </c>
      <c r="D13" s="9"/>
      <c r="E13" s="36" t="s">
        <v>151</v>
      </c>
      <c r="F13" s="10" t="s">
        <v>85</v>
      </c>
      <c r="G13" s="11"/>
      <c r="H13" s="37">
        <v>1</v>
      </c>
      <c r="I13" s="30">
        <v>0.44</v>
      </c>
      <c r="J13" s="30">
        <v>48</v>
      </c>
      <c r="K13" s="30">
        <v>0.44</v>
      </c>
      <c r="L13" s="41">
        <v>0.012</v>
      </c>
      <c r="M13" s="38">
        <v>48</v>
      </c>
      <c r="N13" s="12">
        <v>0</v>
      </c>
      <c r="O13" s="42">
        <f t="shared" si="0"/>
        <v>1.04</v>
      </c>
      <c r="P13" s="43">
        <f t="shared" si="1"/>
        <v>0.013000000000000001</v>
      </c>
      <c r="Q13" s="31">
        <f t="shared" si="2"/>
        <v>1.053</v>
      </c>
      <c r="R13" s="31">
        <f t="shared" si="3"/>
        <v>50.544</v>
      </c>
      <c r="S13" s="33"/>
      <c r="T13" s="31"/>
      <c r="U13" s="44" t="s">
        <v>178</v>
      </c>
      <c r="V13" s="13"/>
      <c r="W13" s="13" t="s">
        <v>66</v>
      </c>
      <c r="X13" s="32">
        <v>2.99</v>
      </c>
      <c r="Y13" s="32" t="s">
        <v>67</v>
      </c>
      <c r="Z13" s="27"/>
    </row>
    <row r="14" spans="1:26" ht="25.5" customHeight="1">
      <c r="A14" s="35" t="s">
        <v>140</v>
      </c>
      <c r="B14" s="35" t="s">
        <v>187</v>
      </c>
      <c r="C14" s="9" t="s">
        <v>170</v>
      </c>
      <c r="D14" s="9"/>
      <c r="E14" s="36" t="s">
        <v>157</v>
      </c>
      <c r="F14" s="10" t="s">
        <v>86</v>
      </c>
      <c r="G14" s="11"/>
      <c r="H14" s="37">
        <v>0.4</v>
      </c>
      <c r="I14" s="30">
        <v>0.44</v>
      </c>
      <c r="J14" s="30">
        <v>48</v>
      </c>
      <c r="K14" s="30">
        <v>0.44</v>
      </c>
      <c r="L14" s="41">
        <v>0.012</v>
      </c>
      <c r="M14" s="38">
        <v>48</v>
      </c>
      <c r="N14" s="12">
        <v>0</v>
      </c>
      <c r="O14" s="42">
        <f t="shared" si="0"/>
        <v>0.44</v>
      </c>
      <c r="P14" s="43">
        <f t="shared" si="1"/>
        <v>0.0055000000000000005</v>
      </c>
      <c r="Q14" s="31">
        <f t="shared" si="2"/>
        <v>0.4455</v>
      </c>
      <c r="R14" s="31">
        <f t="shared" si="3"/>
        <v>21.384</v>
      </c>
      <c r="S14" s="33"/>
      <c r="T14" s="31"/>
      <c r="U14" s="44" t="s">
        <v>178</v>
      </c>
      <c r="V14" s="13"/>
      <c r="W14" s="13" t="s">
        <v>66</v>
      </c>
      <c r="X14" s="32">
        <v>1.49</v>
      </c>
      <c r="Y14" s="32" t="s">
        <v>67</v>
      </c>
      <c r="Z14" s="27"/>
    </row>
    <row r="15" spans="1:26" ht="25.5" customHeight="1">
      <c r="A15" s="35" t="s">
        <v>141</v>
      </c>
      <c r="B15" s="35" t="s">
        <v>187</v>
      </c>
      <c r="C15" s="9" t="s">
        <v>170</v>
      </c>
      <c r="D15" s="9"/>
      <c r="E15" s="36" t="s">
        <v>158</v>
      </c>
      <c r="F15" s="10" t="s">
        <v>87</v>
      </c>
      <c r="G15" s="11"/>
      <c r="H15" s="37">
        <v>0.49</v>
      </c>
      <c r="I15" s="30">
        <v>0.37</v>
      </c>
      <c r="J15" s="30">
        <v>48</v>
      </c>
      <c r="K15" s="30">
        <v>0.37</v>
      </c>
      <c r="L15" s="41">
        <v>0.01</v>
      </c>
      <c r="M15" s="38">
        <v>48</v>
      </c>
      <c r="N15" s="12">
        <v>0</v>
      </c>
      <c r="O15" s="42">
        <f t="shared" si="0"/>
        <v>0.52</v>
      </c>
      <c r="P15" s="43">
        <f t="shared" si="1"/>
        <v>0.006500000000000001</v>
      </c>
      <c r="Q15" s="31">
        <f t="shared" si="2"/>
        <v>0.5265</v>
      </c>
      <c r="R15" s="31">
        <f t="shared" si="3"/>
        <v>25.272</v>
      </c>
      <c r="S15" s="33"/>
      <c r="T15" s="31"/>
      <c r="U15" s="44" t="s">
        <v>178</v>
      </c>
      <c r="V15" s="13"/>
      <c r="W15" s="13" t="s">
        <v>66</v>
      </c>
      <c r="X15" s="32">
        <v>1.99</v>
      </c>
      <c r="Y15" s="32" t="s">
        <v>67</v>
      </c>
      <c r="Z15" s="27"/>
    </row>
    <row r="16" spans="1:26" ht="25.5" customHeight="1">
      <c r="A16" s="35" t="s">
        <v>142</v>
      </c>
      <c r="B16" s="35" t="s">
        <v>187</v>
      </c>
      <c r="C16" s="9" t="s">
        <v>170</v>
      </c>
      <c r="D16" s="9"/>
      <c r="E16" s="36" t="s">
        <v>159</v>
      </c>
      <c r="F16" s="10" t="s">
        <v>88</v>
      </c>
      <c r="G16" s="11"/>
      <c r="H16" s="37">
        <v>0.67</v>
      </c>
      <c r="I16" s="30">
        <v>0.54</v>
      </c>
      <c r="J16" s="30">
        <v>48</v>
      </c>
      <c r="K16" s="30">
        <v>0.54</v>
      </c>
      <c r="L16" s="41">
        <v>0.015</v>
      </c>
      <c r="M16" s="38">
        <v>48</v>
      </c>
      <c r="N16" s="12">
        <v>0</v>
      </c>
      <c r="O16" s="42">
        <f t="shared" si="0"/>
        <v>0.71</v>
      </c>
      <c r="P16" s="43">
        <f t="shared" si="1"/>
        <v>0.008875</v>
      </c>
      <c r="Q16" s="31">
        <f t="shared" si="2"/>
        <v>0.7188749999999999</v>
      </c>
      <c r="R16" s="31">
        <f t="shared" si="3"/>
        <v>34.506</v>
      </c>
      <c r="S16" s="33"/>
      <c r="T16" s="31"/>
      <c r="U16" s="44" t="s">
        <v>178</v>
      </c>
      <c r="V16" s="13"/>
      <c r="W16" s="13" t="s">
        <v>66</v>
      </c>
      <c r="X16" s="32">
        <v>2.79</v>
      </c>
      <c r="Y16" s="32" t="s">
        <v>67</v>
      </c>
      <c r="Z16" s="27"/>
    </row>
    <row r="17" spans="1:26" ht="24.75" customHeight="1">
      <c r="A17" s="35" t="s">
        <v>143</v>
      </c>
      <c r="B17" s="35" t="s">
        <v>187</v>
      </c>
      <c r="C17" s="9" t="s">
        <v>170</v>
      </c>
      <c r="D17" s="9"/>
      <c r="E17" s="36" t="s">
        <v>152</v>
      </c>
      <c r="F17" s="10" t="s">
        <v>89</v>
      </c>
      <c r="G17" s="11"/>
      <c r="H17" s="37">
        <v>0.7</v>
      </c>
      <c r="I17" s="30">
        <v>0.44</v>
      </c>
      <c r="J17" s="30">
        <v>48</v>
      </c>
      <c r="K17" s="30">
        <v>0.44</v>
      </c>
      <c r="L17" s="41">
        <v>0.012</v>
      </c>
      <c r="M17" s="38">
        <v>48</v>
      </c>
      <c r="N17" s="12">
        <v>0</v>
      </c>
      <c r="O17" s="42">
        <f t="shared" si="0"/>
        <v>0.74</v>
      </c>
      <c r="P17" s="43">
        <f t="shared" si="1"/>
        <v>0.00925</v>
      </c>
      <c r="Q17" s="31">
        <f t="shared" si="2"/>
        <v>0.74925</v>
      </c>
      <c r="R17" s="31">
        <f t="shared" si="3"/>
        <v>35.964</v>
      </c>
      <c r="S17" s="33"/>
      <c r="T17" s="31"/>
      <c r="U17" s="44" t="s">
        <v>178</v>
      </c>
      <c r="V17" s="13"/>
      <c r="W17" s="13" t="s">
        <v>66</v>
      </c>
      <c r="X17" s="32">
        <v>1.99</v>
      </c>
      <c r="Y17" s="32" t="s">
        <v>67</v>
      </c>
      <c r="Z17" s="27"/>
    </row>
    <row r="18" spans="1:26" ht="24.75" customHeight="1">
      <c r="A18" s="35" t="s">
        <v>144</v>
      </c>
      <c r="B18" s="35" t="s">
        <v>187</v>
      </c>
      <c r="C18" s="9" t="s">
        <v>170</v>
      </c>
      <c r="D18" s="9"/>
      <c r="E18" s="36" t="s">
        <v>153</v>
      </c>
      <c r="F18" s="10" t="s">
        <v>90</v>
      </c>
      <c r="G18" s="11"/>
      <c r="H18" s="37">
        <v>0.84</v>
      </c>
      <c r="I18" s="30">
        <v>0.67</v>
      </c>
      <c r="J18" s="30">
        <v>48</v>
      </c>
      <c r="K18" s="30">
        <v>0.67</v>
      </c>
      <c r="L18" s="41">
        <v>0.019</v>
      </c>
      <c r="M18" s="38">
        <v>48</v>
      </c>
      <c r="N18" s="12">
        <v>0</v>
      </c>
      <c r="O18" s="42">
        <f t="shared" si="0"/>
        <v>0.89</v>
      </c>
      <c r="P18" s="43">
        <f t="shared" si="1"/>
        <v>0.011125000000000001</v>
      </c>
      <c r="Q18" s="31">
        <f t="shared" si="2"/>
        <v>0.9011250000000001</v>
      </c>
      <c r="R18" s="31">
        <f t="shared" si="3"/>
        <v>43.254000000000005</v>
      </c>
      <c r="S18" s="33"/>
      <c r="T18" s="31"/>
      <c r="U18" s="44" t="s">
        <v>178</v>
      </c>
      <c r="V18" s="13"/>
      <c r="W18" s="13" t="s">
        <v>66</v>
      </c>
      <c r="X18" s="32">
        <v>2.99</v>
      </c>
      <c r="Y18" s="32" t="s">
        <v>67</v>
      </c>
      <c r="Z18" s="27"/>
    </row>
    <row r="19" spans="1:26" ht="24.75" customHeight="1">
      <c r="A19" s="35" t="s">
        <v>145</v>
      </c>
      <c r="B19" s="35" t="s">
        <v>187</v>
      </c>
      <c r="C19" s="9" t="s">
        <v>170</v>
      </c>
      <c r="D19" s="9"/>
      <c r="E19" s="36" t="s">
        <v>154</v>
      </c>
      <c r="F19" s="10" t="s">
        <v>91</v>
      </c>
      <c r="G19" s="11"/>
      <c r="H19" s="37">
        <v>1.14</v>
      </c>
      <c r="I19" s="30">
        <v>0.98</v>
      </c>
      <c r="J19" s="30">
        <v>48</v>
      </c>
      <c r="K19" s="30">
        <v>0.98</v>
      </c>
      <c r="L19" s="41">
        <v>0.028</v>
      </c>
      <c r="M19" s="38">
        <v>48</v>
      </c>
      <c r="N19" s="12">
        <v>0</v>
      </c>
      <c r="O19" s="42">
        <f t="shared" si="0"/>
        <v>1.22</v>
      </c>
      <c r="P19" s="43">
        <f t="shared" si="1"/>
        <v>0.01525</v>
      </c>
      <c r="Q19" s="31">
        <f t="shared" si="2"/>
        <v>1.23525</v>
      </c>
      <c r="R19" s="31">
        <f t="shared" si="3"/>
        <v>59.292</v>
      </c>
      <c r="S19" s="33"/>
      <c r="T19" s="31"/>
      <c r="U19" s="44" t="s">
        <v>178</v>
      </c>
      <c r="V19" s="13"/>
      <c r="W19" s="13" t="s">
        <v>66</v>
      </c>
      <c r="X19" s="32">
        <v>3.99</v>
      </c>
      <c r="Y19" s="32" t="s">
        <v>67</v>
      </c>
      <c r="Z19" s="27"/>
    </row>
    <row r="20" spans="1:26" ht="24.75" customHeight="1">
      <c r="A20" s="35" t="s">
        <v>32</v>
      </c>
      <c r="B20" s="35" t="s">
        <v>187</v>
      </c>
      <c r="C20" s="9" t="s">
        <v>170</v>
      </c>
      <c r="D20" s="9"/>
      <c r="E20" s="36" t="s">
        <v>97</v>
      </c>
      <c r="F20" s="10" t="s">
        <v>92</v>
      </c>
      <c r="G20" s="11"/>
      <c r="H20" s="37">
        <v>0.28</v>
      </c>
      <c r="I20" s="40">
        <v>0.9</v>
      </c>
      <c r="J20" s="30">
        <v>144</v>
      </c>
      <c r="K20" s="40">
        <v>0.9</v>
      </c>
      <c r="L20" s="41">
        <v>0.025</v>
      </c>
      <c r="M20" s="38">
        <v>144</v>
      </c>
      <c r="N20" s="12">
        <v>0</v>
      </c>
      <c r="O20" s="42">
        <f t="shared" si="0"/>
        <v>0.31</v>
      </c>
      <c r="P20" s="43">
        <f t="shared" si="1"/>
        <v>0.003875</v>
      </c>
      <c r="Q20" s="31">
        <f t="shared" si="2"/>
        <v>0.313875</v>
      </c>
      <c r="R20" s="31">
        <f t="shared" si="3"/>
        <v>45.198</v>
      </c>
      <c r="S20" s="33"/>
      <c r="T20" s="31"/>
      <c r="U20" s="44" t="s">
        <v>178</v>
      </c>
      <c r="V20" s="13"/>
      <c r="W20" s="13" t="s">
        <v>66</v>
      </c>
      <c r="X20" s="32">
        <v>0.79</v>
      </c>
      <c r="Y20" s="32" t="s">
        <v>67</v>
      </c>
      <c r="Z20" s="27"/>
    </row>
    <row r="21" spans="1:26" ht="24.75" customHeight="1">
      <c r="A21" s="35" t="s">
        <v>33</v>
      </c>
      <c r="B21" s="35" t="s">
        <v>187</v>
      </c>
      <c r="C21" s="9" t="s">
        <v>170</v>
      </c>
      <c r="D21" s="9"/>
      <c r="E21" s="36" t="s">
        <v>95</v>
      </c>
      <c r="F21" s="10" t="s">
        <v>93</v>
      </c>
      <c r="G21" s="11"/>
      <c r="H21" s="37">
        <v>0.74</v>
      </c>
      <c r="I21" s="30">
        <v>1.48</v>
      </c>
      <c r="J21" s="30">
        <v>48</v>
      </c>
      <c r="K21" s="30">
        <v>1.48</v>
      </c>
      <c r="L21" s="41">
        <v>0.042</v>
      </c>
      <c r="M21" s="38">
        <v>48</v>
      </c>
      <c r="N21" s="12">
        <v>0</v>
      </c>
      <c r="O21" s="42">
        <f t="shared" si="0"/>
        <v>0.85</v>
      </c>
      <c r="P21" s="43">
        <f t="shared" si="1"/>
        <v>0.010625</v>
      </c>
      <c r="Q21" s="31">
        <f t="shared" si="2"/>
        <v>0.860625</v>
      </c>
      <c r="R21" s="31">
        <f t="shared" si="3"/>
        <v>41.31</v>
      </c>
      <c r="S21" s="33"/>
      <c r="T21" s="31"/>
      <c r="U21" s="44" t="s">
        <v>178</v>
      </c>
      <c r="V21" s="13"/>
      <c r="W21" s="13" t="s">
        <v>66</v>
      </c>
      <c r="X21" s="32">
        <v>1.99</v>
      </c>
      <c r="Y21" s="32" t="s">
        <v>67</v>
      </c>
      <c r="Z21" s="27"/>
    </row>
    <row r="22" spans="1:26" ht="24.75" customHeight="1">
      <c r="A22" s="35" t="s">
        <v>34</v>
      </c>
      <c r="B22" s="35" t="s">
        <v>187</v>
      </c>
      <c r="C22" s="9" t="s">
        <v>170</v>
      </c>
      <c r="D22" s="9"/>
      <c r="E22" s="36" t="s">
        <v>96</v>
      </c>
      <c r="F22" s="10" t="s">
        <v>94</v>
      </c>
      <c r="G22" s="11"/>
      <c r="H22" s="37">
        <v>0.52</v>
      </c>
      <c r="I22" s="30">
        <v>1.48</v>
      </c>
      <c r="J22" s="30">
        <v>48</v>
      </c>
      <c r="K22" s="30">
        <v>1.48</v>
      </c>
      <c r="L22" s="41">
        <v>0.042</v>
      </c>
      <c r="M22" s="38">
        <v>48</v>
      </c>
      <c r="N22" s="12">
        <v>0</v>
      </c>
      <c r="O22" s="42">
        <f t="shared" si="0"/>
        <v>0.63</v>
      </c>
      <c r="P22" s="43">
        <f t="shared" si="1"/>
        <v>0.007875</v>
      </c>
      <c r="Q22" s="31">
        <f t="shared" si="2"/>
        <v>0.637875</v>
      </c>
      <c r="R22" s="31">
        <f t="shared" si="3"/>
        <v>30.618</v>
      </c>
      <c r="S22" s="33"/>
      <c r="T22" s="31"/>
      <c r="U22" s="44" t="s">
        <v>178</v>
      </c>
      <c r="V22" s="13"/>
      <c r="W22" s="13" t="s">
        <v>66</v>
      </c>
      <c r="X22" s="32">
        <v>1.99</v>
      </c>
      <c r="Y22" s="32" t="s">
        <v>67</v>
      </c>
      <c r="Z22" s="27"/>
    </row>
    <row r="23" spans="1:26" ht="24.75" customHeight="1">
      <c r="A23" s="35" t="s">
        <v>35</v>
      </c>
      <c r="B23" s="35" t="s">
        <v>187</v>
      </c>
      <c r="C23" s="9" t="s">
        <v>170</v>
      </c>
      <c r="D23" s="9"/>
      <c r="E23" s="36" t="s">
        <v>156</v>
      </c>
      <c r="F23" s="10" t="s">
        <v>98</v>
      </c>
      <c r="G23" s="11"/>
      <c r="H23" s="37">
        <v>0.12</v>
      </c>
      <c r="I23" s="30">
        <v>0.56</v>
      </c>
      <c r="J23" s="30">
        <v>300</v>
      </c>
      <c r="K23" s="30">
        <v>0.56</v>
      </c>
      <c r="L23" s="41">
        <v>0.016</v>
      </c>
      <c r="M23" s="38">
        <v>300</v>
      </c>
      <c r="N23" s="12">
        <v>0</v>
      </c>
      <c r="O23" s="42">
        <f t="shared" si="0"/>
        <v>0.13</v>
      </c>
      <c r="P23" s="43">
        <f t="shared" si="1"/>
        <v>0.0016250000000000001</v>
      </c>
      <c r="Q23" s="31">
        <f t="shared" si="2"/>
        <v>0.131625</v>
      </c>
      <c r="R23" s="31">
        <f t="shared" si="3"/>
        <v>39.4875</v>
      </c>
      <c r="S23" s="33"/>
      <c r="T23" s="31"/>
      <c r="U23" s="44" t="s">
        <v>178</v>
      </c>
      <c r="V23" s="13"/>
      <c r="W23" s="13" t="s">
        <v>66</v>
      </c>
      <c r="X23" s="32" t="s">
        <v>197</v>
      </c>
      <c r="Y23" s="32" t="s">
        <v>67</v>
      </c>
      <c r="Z23" s="27"/>
    </row>
    <row r="24" spans="1:26" ht="66" customHeight="1">
      <c r="A24" s="35" t="s">
        <v>36</v>
      </c>
      <c r="B24" s="35"/>
      <c r="C24" s="9" t="s">
        <v>170</v>
      </c>
      <c r="D24" s="9"/>
      <c r="E24" s="36" t="s">
        <v>160</v>
      </c>
      <c r="F24" s="10" t="s">
        <v>99</v>
      </c>
      <c r="G24" s="11"/>
      <c r="H24" s="37">
        <v>2.67</v>
      </c>
      <c r="I24" s="30">
        <v>1.78</v>
      </c>
      <c r="J24" s="30">
        <v>24</v>
      </c>
      <c r="K24" s="30">
        <v>1.78</v>
      </c>
      <c r="L24" s="41">
        <v>0.05</v>
      </c>
      <c r="M24" s="38">
        <v>24</v>
      </c>
      <c r="N24" s="12">
        <v>0</v>
      </c>
      <c r="O24" s="42">
        <f t="shared" si="0"/>
        <v>2.9299999999999997</v>
      </c>
      <c r="P24" s="43">
        <f t="shared" si="1"/>
        <v>0.036625</v>
      </c>
      <c r="Q24" s="31">
        <f t="shared" si="2"/>
        <v>2.9666249999999996</v>
      </c>
      <c r="R24" s="31">
        <f t="shared" si="3"/>
        <v>71.19899999999998</v>
      </c>
      <c r="S24" s="33"/>
      <c r="T24" s="31"/>
      <c r="U24" s="44" t="s">
        <v>178</v>
      </c>
      <c r="V24" s="13"/>
      <c r="W24" s="13" t="s">
        <v>66</v>
      </c>
      <c r="X24" s="32">
        <v>5.99</v>
      </c>
      <c r="Y24" s="32" t="s">
        <v>67</v>
      </c>
      <c r="Z24" s="27"/>
    </row>
    <row r="25" spans="1:26" ht="66" customHeight="1">
      <c r="A25" s="35" t="s">
        <v>37</v>
      </c>
      <c r="B25" s="35"/>
      <c r="C25" s="9" t="s">
        <v>170</v>
      </c>
      <c r="D25" s="9"/>
      <c r="E25" s="36" t="s">
        <v>155</v>
      </c>
      <c r="F25" s="10" t="s">
        <v>100</v>
      </c>
      <c r="G25" s="11"/>
      <c r="H25" s="37">
        <v>3.25</v>
      </c>
      <c r="I25" s="30">
        <v>1.65</v>
      </c>
      <c r="J25" s="30">
        <v>24</v>
      </c>
      <c r="K25" s="30">
        <v>1.65</v>
      </c>
      <c r="L25" s="41">
        <v>0.047</v>
      </c>
      <c r="M25" s="38">
        <v>24</v>
      </c>
      <c r="N25" s="12">
        <v>0</v>
      </c>
      <c r="O25" s="42">
        <f t="shared" si="0"/>
        <v>3.5</v>
      </c>
      <c r="P25" s="43">
        <f t="shared" si="1"/>
        <v>0.043750000000000004</v>
      </c>
      <c r="Q25" s="31">
        <f t="shared" si="2"/>
        <v>3.54375</v>
      </c>
      <c r="R25" s="31">
        <f t="shared" si="3"/>
        <v>85.05000000000001</v>
      </c>
      <c r="S25" s="33"/>
      <c r="T25" s="31"/>
      <c r="U25" s="44" t="s">
        <v>178</v>
      </c>
      <c r="V25" s="13"/>
      <c r="W25" s="13" t="s">
        <v>66</v>
      </c>
      <c r="X25" s="32">
        <v>5.99</v>
      </c>
      <c r="Y25" s="32" t="s">
        <v>67</v>
      </c>
      <c r="Z25" s="27"/>
    </row>
    <row r="26" spans="1:26" ht="66" customHeight="1">
      <c r="A26" s="35" t="s">
        <v>38</v>
      </c>
      <c r="B26" s="35"/>
      <c r="C26" s="9" t="s">
        <v>170</v>
      </c>
      <c r="D26" s="9"/>
      <c r="E26" s="36" t="s">
        <v>161</v>
      </c>
      <c r="F26" s="10" t="s">
        <v>101</v>
      </c>
      <c r="G26" s="11"/>
      <c r="H26" s="37">
        <v>3.42</v>
      </c>
      <c r="I26" s="30">
        <v>1.28</v>
      </c>
      <c r="J26" s="30">
        <v>24</v>
      </c>
      <c r="K26" s="30">
        <v>1.28</v>
      </c>
      <c r="L26" s="41">
        <v>0.036</v>
      </c>
      <c r="M26" s="38">
        <v>24</v>
      </c>
      <c r="N26" s="12">
        <v>0</v>
      </c>
      <c r="O26" s="42">
        <f t="shared" si="0"/>
        <v>3.61</v>
      </c>
      <c r="P26" s="43">
        <f t="shared" si="1"/>
        <v>0.045125</v>
      </c>
      <c r="Q26" s="31">
        <f t="shared" si="2"/>
        <v>3.655125</v>
      </c>
      <c r="R26" s="31">
        <f t="shared" si="3"/>
        <v>87.723</v>
      </c>
      <c r="S26" s="33"/>
      <c r="T26" s="31"/>
      <c r="U26" s="44" t="s">
        <v>178</v>
      </c>
      <c r="V26" s="13"/>
      <c r="W26" s="13" t="s">
        <v>66</v>
      </c>
      <c r="X26" s="32">
        <v>5.99</v>
      </c>
      <c r="Y26" s="32" t="s">
        <v>67</v>
      </c>
      <c r="Z26" s="27"/>
    </row>
    <row r="27" spans="1:26" ht="76.5" customHeight="1">
      <c r="A27" s="35" t="s">
        <v>39</v>
      </c>
      <c r="B27" s="35"/>
      <c r="C27" s="9" t="s">
        <v>170</v>
      </c>
      <c r="D27" s="9"/>
      <c r="E27" s="36" t="s">
        <v>179</v>
      </c>
      <c r="F27" s="39" t="s">
        <v>102</v>
      </c>
      <c r="G27" s="11"/>
      <c r="H27" s="37">
        <v>264.72</v>
      </c>
      <c r="I27" s="30">
        <v>6.26</v>
      </c>
      <c r="J27" s="30">
        <v>1</v>
      </c>
      <c r="K27" s="30">
        <v>6.26</v>
      </c>
      <c r="L27" s="41">
        <v>0.177</v>
      </c>
      <c r="M27" s="38">
        <v>1</v>
      </c>
      <c r="N27" s="12">
        <v>0</v>
      </c>
      <c r="O27" s="42">
        <f t="shared" si="0"/>
        <v>286.63</v>
      </c>
      <c r="P27" s="43">
        <f t="shared" si="1"/>
        <v>3.582875</v>
      </c>
      <c r="Q27" s="31">
        <f t="shared" si="2"/>
        <v>290.212875</v>
      </c>
      <c r="R27" s="31">
        <f t="shared" si="3"/>
        <v>290.212875</v>
      </c>
      <c r="S27" s="33"/>
      <c r="T27" s="31"/>
      <c r="U27" s="44" t="s">
        <v>178</v>
      </c>
      <c r="V27" s="13"/>
      <c r="W27" s="13" t="s">
        <v>66</v>
      </c>
      <c r="X27" s="32">
        <v>1.49</v>
      </c>
      <c r="Y27" s="32" t="s">
        <v>67</v>
      </c>
      <c r="Z27" s="27"/>
    </row>
    <row r="28" spans="1:26" ht="75" customHeight="1">
      <c r="A28" s="35" t="s">
        <v>40</v>
      </c>
      <c r="B28" s="35"/>
      <c r="C28" s="9" t="s">
        <v>170</v>
      </c>
      <c r="D28" s="9"/>
      <c r="E28" s="36" t="s">
        <v>180</v>
      </c>
      <c r="F28" s="39" t="s">
        <v>103</v>
      </c>
      <c r="G28" s="11"/>
      <c r="H28" s="37">
        <v>198.5</v>
      </c>
      <c r="I28" s="30">
        <v>5.68</v>
      </c>
      <c r="J28" s="30">
        <v>1</v>
      </c>
      <c r="K28" s="30">
        <v>5.68</v>
      </c>
      <c r="L28" s="41">
        <v>0.161</v>
      </c>
      <c r="M28" s="38">
        <v>1</v>
      </c>
      <c r="N28" s="12">
        <v>0</v>
      </c>
      <c r="O28" s="42">
        <f t="shared" si="0"/>
        <v>218.38</v>
      </c>
      <c r="P28" s="43">
        <f t="shared" si="1"/>
        <v>2.72975</v>
      </c>
      <c r="Q28" s="31">
        <f t="shared" si="2"/>
        <v>221.10975</v>
      </c>
      <c r="R28" s="31">
        <f t="shared" si="3"/>
        <v>221.10975</v>
      </c>
      <c r="S28" s="33"/>
      <c r="T28" s="31"/>
      <c r="U28" s="44" t="s">
        <v>178</v>
      </c>
      <c r="V28" s="13"/>
      <c r="W28" s="13" t="s">
        <v>66</v>
      </c>
      <c r="X28" s="32">
        <v>2.99</v>
      </c>
      <c r="Y28" s="32" t="s">
        <v>67</v>
      </c>
      <c r="Z28" s="27"/>
    </row>
    <row r="29" spans="1:26" ht="38.25" customHeight="1">
      <c r="A29" s="35" t="s">
        <v>41</v>
      </c>
      <c r="B29" s="35"/>
      <c r="C29" s="9" t="s">
        <v>170</v>
      </c>
      <c r="D29" s="9"/>
      <c r="E29" s="36" t="s">
        <v>162</v>
      </c>
      <c r="F29" s="10" t="s">
        <v>104</v>
      </c>
      <c r="G29" s="11"/>
      <c r="H29" s="37">
        <v>0.35</v>
      </c>
      <c r="I29" s="40">
        <v>0.8</v>
      </c>
      <c r="J29" s="30">
        <v>48</v>
      </c>
      <c r="K29" s="40">
        <v>0.8</v>
      </c>
      <c r="L29" s="41">
        <v>0.023</v>
      </c>
      <c r="M29" s="38">
        <v>48</v>
      </c>
      <c r="N29" s="12">
        <v>0</v>
      </c>
      <c r="O29" s="42">
        <f t="shared" si="0"/>
        <v>0.41000000000000003</v>
      </c>
      <c r="P29" s="43">
        <f t="shared" si="1"/>
        <v>0.005125000000000001</v>
      </c>
      <c r="Q29" s="31">
        <f t="shared" si="2"/>
        <v>0.415125</v>
      </c>
      <c r="R29" s="31">
        <f t="shared" si="3"/>
        <v>19.926000000000002</v>
      </c>
      <c r="S29" s="33"/>
      <c r="T29" s="31"/>
      <c r="U29" s="44" t="s">
        <v>178</v>
      </c>
      <c r="V29" s="13"/>
      <c r="W29" s="13" t="s">
        <v>66</v>
      </c>
      <c r="X29" s="32">
        <v>0.99</v>
      </c>
      <c r="Y29" s="32" t="s">
        <v>67</v>
      </c>
      <c r="Z29" s="27"/>
    </row>
    <row r="30" spans="1:26" ht="24.75" customHeight="1">
      <c r="A30" s="35" t="s">
        <v>42</v>
      </c>
      <c r="B30" s="35"/>
      <c r="C30" s="15" t="s">
        <v>172</v>
      </c>
      <c r="D30" s="15"/>
      <c r="E30" s="36" t="s">
        <v>163</v>
      </c>
      <c r="F30" s="10" t="s">
        <v>105</v>
      </c>
      <c r="G30" s="11"/>
      <c r="H30" s="37">
        <v>0.72</v>
      </c>
      <c r="I30" s="30">
        <v>0.24</v>
      </c>
      <c r="J30" s="30">
        <v>24</v>
      </c>
      <c r="K30" s="30">
        <v>0.24</v>
      </c>
      <c r="L30" s="41">
        <v>0.007</v>
      </c>
      <c r="M30" s="38">
        <v>24</v>
      </c>
      <c r="N30" s="12">
        <v>0</v>
      </c>
      <c r="O30" s="42">
        <f t="shared" si="0"/>
        <v>0.76</v>
      </c>
      <c r="P30" s="43">
        <f t="shared" si="1"/>
        <v>0.009500000000000001</v>
      </c>
      <c r="Q30" s="31">
        <f t="shared" si="2"/>
        <v>0.7695</v>
      </c>
      <c r="R30" s="31">
        <f t="shared" si="3"/>
        <v>18.468</v>
      </c>
      <c r="S30" s="33"/>
      <c r="T30" s="31"/>
      <c r="U30" s="44" t="s">
        <v>178</v>
      </c>
      <c r="V30" s="13"/>
      <c r="W30" s="13" t="s">
        <v>66</v>
      </c>
      <c r="X30" s="32">
        <v>2.49</v>
      </c>
      <c r="Y30" s="32" t="s">
        <v>67</v>
      </c>
      <c r="Z30" s="27"/>
    </row>
    <row r="31" spans="1:26" ht="24.75" customHeight="1">
      <c r="A31" s="35" t="s">
        <v>43</v>
      </c>
      <c r="B31" s="35"/>
      <c r="C31" s="34" t="s">
        <v>172</v>
      </c>
      <c r="D31" s="34"/>
      <c r="E31" s="36" t="s">
        <v>164</v>
      </c>
      <c r="F31" s="10" t="s">
        <v>106</v>
      </c>
      <c r="G31" s="11"/>
      <c r="H31" s="37">
        <v>1.35</v>
      </c>
      <c r="I31" s="30">
        <v>0.51</v>
      </c>
      <c r="J31" s="30">
        <v>24</v>
      </c>
      <c r="K31" s="30">
        <v>0.51</v>
      </c>
      <c r="L31" s="41">
        <v>0.014</v>
      </c>
      <c r="M31" s="38">
        <v>24</v>
      </c>
      <c r="N31" s="12">
        <v>0</v>
      </c>
      <c r="O31" s="42">
        <f t="shared" si="0"/>
        <v>1.43</v>
      </c>
      <c r="P31" s="43">
        <f t="shared" si="1"/>
        <v>0.017875</v>
      </c>
      <c r="Q31" s="31">
        <f t="shared" si="2"/>
        <v>1.447875</v>
      </c>
      <c r="R31" s="31">
        <f t="shared" si="3"/>
        <v>34.749</v>
      </c>
      <c r="S31" s="33"/>
      <c r="T31" s="31"/>
      <c r="U31" s="44" t="s">
        <v>178</v>
      </c>
      <c r="V31" s="13"/>
      <c r="W31" s="13" t="s">
        <v>66</v>
      </c>
      <c r="X31" s="32">
        <v>3.99</v>
      </c>
      <c r="Y31" s="32" t="s">
        <v>67</v>
      </c>
      <c r="Z31" s="27"/>
    </row>
    <row r="32" spans="1:26" ht="24.75" customHeight="1">
      <c r="A32" s="35" t="s">
        <v>44</v>
      </c>
      <c r="B32" s="35"/>
      <c r="C32" s="34" t="s">
        <v>173</v>
      </c>
      <c r="D32" s="34"/>
      <c r="E32" s="36" t="s">
        <v>165</v>
      </c>
      <c r="F32" s="10" t="s">
        <v>107</v>
      </c>
      <c r="G32" s="11"/>
      <c r="H32" s="37">
        <v>0.75</v>
      </c>
      <c r="I32" s="40">
        <v>0.7</v>
      </c>
      <c r="J32" s="30">
        <v>15</v>
      </c>
      <c r="K32" s="40">
        <v>0.7</v>
      </c>
      <c r="L32" s="41">
        <v>0.02</v>
      </c>
      <c r="M32" s="38">
        <v>15</v>
      </c>
      <c r="N32" s="12">
        <v>0</v>
      </c>
      <c r="O32" s="42">
        <f t="shared" si="0"/>
        <v>0.92</v>
      </c>
      <c r="P32" s="43">
        <f t="shared" si="1"/>
        <v>0.011500000000000002</v>
      </c>
      <c r="Q32" s="31">
        <f t="shared" si="2"/>
        <v>0.9315</v>
      </c>
      <c r="R32" s="31">
        <f t="shared" si="3"/>
        <v>13.9725</v>
      </c>
      <c r="S32" s="33"/>
      <c r="T32" s="31"/>
      <c r="U32" s="44" t="s">
        <v>178</v>
      </c>
      <c r="V32" s="13"/>
      <c r="W32" s="13" t="s">
        <v>66</v>
      </c>
      <c r="X32" s="32">
        <v>1.99</v>
      </c>
      <c r="Y32" s="32" t="s">
        <v>67</v>
      </c>
      <c r="Z32" s="27"/>
    </row>
    <row r="33" spans="1:26" ht="24.75" customHeight="1">
      <c r="A33" s="35" t="s">
        <v>45</v>
      </c>
      <c r="B33" s="35"/>
      <c r="C33" s="34" t="s">
        <v>173</v>
      </c>
      <c r="D33" s="34"/>
      <c r="E33" s="36" t="s">
        <v>166</v>
      </c>
      <c r="F33" s="10" t="s">
        <v>108</v>
      </c>
      <c r="G33" s="11"/>
      <c r="H33" s="37">
        <v>0.8</v>
      </c>
      <c r="I33" s="30">
        <v>0.98</v>
      </c>
      <c r="J33" s="30">
        <v>20</v>
      </c>
      <c r="K33" s="30">
        <v>0.98</v>
      </c>
      <c r="L33" s="41">
        <v>0.028</v>
      </c>
      <c r="M33" s="38">
        <v>20</v>
      </c>
      <c r="N33" s="12">
        <v>0</v>
      </c>
      <c r="O33" s="42">
        <f t="shared" si="0"/>
        <v>0.98</v>
      </c>
      <c r="P33" s="43">
        <f t="shared" si="1"/>
        <v>0.01225</v>
      </c>
      <c r="Q33" s="31">
        <f t="shared" si="2"/>
        <v>0.99225</v>
      </c>
      <c r="R33" s="31">
        <f t="shared" si="3"/>
        <v>19.845</v>
      </c>
      <c r="S33" s="33"/>
      <c r="T33" s="31"/>
      <c r="U33" s="44" t="s">
        <v>178</v>
      </c>
      <c r="V33" s="13"/>
      <c r="W33" s="13" t="s">
        <v>66</v>
      </c>
      <c r="X33" s="32">
        <v>1.99</v>
      </c>
      <c r="Y33" s="32" t="s">
        <v>67</v>
      </c>
      <c r="Z33" s="27"/>
    </row>
    <row r="34" spans="1:26" ht="24.75" customHeight="1">
      <c r="A34" s="35" t="s">
        <v>46</v>
      </c>
      <c r="B34" s="35"/>
      <c r="C34" s="34" t="s">
        <v>173</v>
      </c>
      <c r="D34" s="34"/>
      <c r="E34" s="36" t="s">
        <v>167</v>
      </c>
      <c r="F34" s="10" t="s">
        <v>109</v>
      </c>
      <c r="G34" s="11"/>
      <c r="H34" s="37">
        <v>0.81</v>
      </c>
      <c r="I34" s="30">
        <v>1.45</v>
      </c>
      <c r="J34" s="30">
        <v>30</v>
      </c>
      <c r="K34" s="30">
        <v>1.45</v>
      </c>
      <c r="L34" s="41">
        <v>0.041</v>
      </c>
      <c r="M34" s="38">
        <v>30</v>
      </c>
      <c r="N34" s="12">
        <v>0</v>
      </c>
      <c r="O34" s="42">
        <f t="shared" si="0"/>
        <v>0.98</v>
      </c>
      <c r="P34" s="43">
        <f t="shared" si="1"/>
        <v>0.01225</v>
      </c>
      <c r="Q34" s="31">
        <f t="shared" si="2"/>
        <v>0.99225</v>
      </c>
      <c r="R34" s="31">
        <f t="shared" si="3"/>
        <v>29.7675</v>
      </c>
      <c r="S34" s="33"/>
      <c r="T34" s="31"/>
      <c r="U34" s="44" t="s">
        <v>178</v>
      </c>
      <c r="V34" s="13"/>
      <c r="W34" s="13" t="s">
        <v>66</v>
      </c>
      <c r="X34" s="32">
        <v>1.99</v>
      </c>
      <c r="Y34" s="32" t="s">
        <v>67</v>
      </c>
      <c r="Z34" s="27"/>
    </row>
    <row r="35" spans="1:26" ht="58.5" customHeight="1">
      <c r="A35" s="35" t="s">
        <v>47</v>
      </c>
      <c r="B35" s="35"/>
      <c r="C35" s="34" t="s">
        <v>173</v>
      </c>
      <c r="D35" s="34"/>
      <c r="E35" s="36" t="s">
        <v>169</v>
      </c>
      <c r="F35" s="10" t="s">
        <v>110</v>
      </c>
      <c r="G35" s="11"/>
      <c r="H35" s="37">
        <v>2.44</v>
      </c>
      <c r="I35" s="30">
        <v>1.67</v>
      </c>
      <c r="J35" s="30">
        <v>12</v>
      </c>
      <c r="K35" s="30">
        <v>1.67</v>
      </c>
      <c r="L35" s="41">
        <v>0.047</v>
      </c>
      <c r="M35" s="38">
        <v>12</v>
      </c>
      <c r="N35" s="12">
        <v>0</v>
      </c>
      <c r="O35" s="42">
        <f t="shared" si="0"/>
        <v>2.9299999999999997</v>
      </c>
      <c r="P35" s="43">
        <f t="shared" si="1"/>
        <v>0.036625</v>
      </c>
      <c r="Q35" s="31">
        <f t="shared" si="2"/>
        <v>2.9666249999999996</v>
      </c>
      <c r="R35" s="31">
        <f t="shared" si="3"/>
        <v>35.59949999999999</v>
      </c>
      <c r="S35" s="33"/>
      <c r="T35" s="31"/>
      <c r="U35" s="44" t="s">
        <v>178</v>
      </c>
      <c r="V35" s="13"/>
      <c r="W35" s="13" t="s">
        <v>66</v>
      </c>
      <c r="X35" s="32">
        <v>5.99</v>
      </c>
      <c r="Y35" s="32" t="s">
        <v>67</v>
      </c>
      <c r="Z35" s="27"/>
    </row>
    <row r="36" spans="1:26" ht="47.25" customHeight="1">
      <c r="A36" s="35" t="s">
        <v>48</v>
      </c>
      <c r="B36" s="35"/>
      <c r="C36" s="34" t="s">
        <v>174</v>
      </c>
      <c r="D36" s="34"/>
      <c r="E36" s="36" t="s">
        <v>112</v>
      </c>
      <c r="F36" s="39" t="s">
        <v>111</v>
      </c>
      <c r="G36" s="11"/>
      <c r="H36" s="37">
        <v>3.43</v>
      </c>
      <c r="I36" s="30">
        <v>3.62</v>
      </c>
      <c r="J36" s="30">
        <v>24</v>
      </c>
      <c r="K36" s="30">
        <v>3.62</v>
      </c>
      <c r="L36" s="41">
        <v>0.103</v>
      </c>
      <c r="M36" s="38">
        <v>24</v>
      </c>
      <c r="N36" s="12">
        <v>0</v>
      </c>
      <c r="O36" s="42">
        <f t="shared" si="0"/>
        <v>3.96</v>
      </c>
      <c r="P36" s="43">
        <f t="shared" si="1"/>
        <v>0.0495</v>
      </c>
      <c r="Q36" s="31">
        <f t="shared" si="2"/>
        <v>4.0095</v>
      </c>
      <c r="R36" s="31">
        <f t="shared" si="3"/>
        <v>96.22800000000001</v>
      </c>
      <c r="S36" s="33"/>
      <c r="T36" s="31"/>
      <c r="U36" s="44" t="s">
        <v>178</v>
      </c>
      <c r="V36" s="13"/>
      <c r="W36" s="13" t="s">
        <v>66</v>
      </c>
      <c r="X36" s="32" t="s">
        <v>189</v>
      </c>
      <c r="Y36" s="32" t="s">
        <v>67</v>
      </c>
      <c r="Z36" s="27"/>
    </row>
    <row r="37" spans="1:26" ht="38.25" customHeight="1">
      <c r="A37" s="35" t="s">
        <v>49</v>
      </c>
      <c r="B37" s="35"/>
      <c r="C37" s="34" t="s">
        <v>174</v>
      </c>
      <c r="D37" s="34"/>
      <c r="E37" s="36" t="s">
        <v>114</v>
      </c>
      <c r="F37" s="39" t="s">
        <v>113</v>
      </c>
      <c r="G37" s="11"/>
      <c r="H37" s="37">
        <v>5.65</v>
      </c>
      <c r="I37" s="30">
        <v>1.76</v>
      </c>
      <c r="J37" s="30">
        <v>6</v>
      </c>
      <c r="K37" s="30">
        <v>1.76</v>
      </c>
      <c r="L37" s="41">
        <v>0.05</v>
      </c>
      <c r="M37" s="38">
        <v>6</v>
      </c>
      <c r="N37" s="12">
        <v>0</v>
      </c>
      <c r="O37" s="42">
        <f t="shared" si="0"/>
        <v>6.68</v>
      </c>
      <c r="P37" s="43">
        <f t="shared" si="1"/>
        <v>0.0835</v>
      </c>
      <c r="Q37" s="31">
        <f t="shared" si="2"/>
        <v>6.7635</v>
      </c>
      <c r="R37" s="31">
        <f t="shared" si="3"/>
        <v>40.580999999999996</v>
      </c>
      <c r="S37" s="33"/>
      <c r="T37" s="31"/>
      <c r="U37" s="44" t="s">
        <v>178</v>
      </c>
      <c r="V37" s="13"/>
      <c r="W37" s="13" t="s">
        <v>66</v>
      </c>
      <c r="X37" s="32" t="s">
        <v>190</v>
      </c>
      <c r="Y37" s="32" t="s">
        <v>67</v>
      </c>
      <c r="Z37" s="27"/>
    </row>
    <row r="38" spans="1:26" ht="47.25" customHeight="1">
      <c r="A38" s="35" t="s">
        <v>50</v>
      </c>
      <c r="B38" s="35"/>
      <c r="C38" s="34" t="s">
        <v>174</v>
      </c>
      <c r="D38" s="34"/>
      <c r="E38" s="36" t="s">
        <v>115</v>
      </c>
      <c r="F38" s="39" t="s">
        <v>116</v>
      </c>
      <c r="G38" s="11"/>
      <c r="H38" s="37">
        <v>5.17</v>
      </c>
      <c r="I38" s="30">
        <v>1.61</v>
      </c>
      <c r="J38" s="30">
        <v>12</v>
      </c>
      <c r="K38" s="30">
        <v>1.61</v>
      </c>
      <c r="L38" s="41">
        <v>0.046</v>
      </c>
      <c r="M38" s="38">
        <v>12</v>
      </c>
      <c r="N38" s="12">
        <v>0</v>
      </c>
      <c r="O38" s="42">
        <f t="shared" si="0"/>
        <v>5.64</v>
      </c>
      <c r="P38" s="43">
        <f t="shared" si="1"/>
        <v>0.0705</v>
      </c>
      <c r="Q38" s="31">
        <f t="shared" si="2"/>
        <v>5.7105</v>
      </c>
      <c r="R38" s="31">
        <f t="shared" si="3"/>
        <v>68.526</v>
      </c>
      <c r="S38" s="33"/>
      <c r="T38" s="31"/>
      <c r="U38" s="44" t="s">
        <v>178</v>
      </c>
      <c r="V38" s="13"/>
      <c r="W38" s="13" t="s">
        <v>66</v>
      </c>
      <c r="X38" s="32" t="s">
        <v>191</v>
      </c>
      <c r="Y38" s="32" t="s">
        <v>67</v>
      </c>
      <c r="Z38" s="27"/>
    </row>
    <row r="39" spans="1:26" ht="47.25" customHeight="1">
      <c r="A39" s="35" t="s">
        <v>51</v>
      </c>
      <c r="B39" s="35"/>
      <c r="C39" s="34" t="s">
        <v>174</v>
      </c>
      <c r="D39" s="34"/>
      <c r="E39" s="36" t="s">
        <v>117</v>
      </c>
      <c r="F39" s="39" t="s">
        <v>118</v>
      </c>
      <c r="G39" s="11"/>
      <c r="H39" s="37">
        <v>4.87</v>
      </c>
      <c r="I39" s="30">
        <v>1.67</v>
      </c>
      <c r="J39" s="30">
        <v>12</v>
      </c>
      <c r="K39" s="30">
        <v>1.67</v>
      </c>
      <c r="L39" s="41">
        <v>0.047</v>
      </c>
      <c r="M39" s="38">
        <v>12</v>
      </c>
      <c r="N39" s="12">
        <v>0</v>
      </c>
      <c r="O39" s="42">
        <f t="shared" si="0"/>
        <v>5.359999999999999</v>
      </c>
      <c r="P39" s="43">
        <f t="shared" si="1"/>
        <v>0.06699999999999999</v>
      </c>
      <c r="Q39" s="31">
        <f t="shared" si="2"/>
        <v>5.427</v>
      </c>
      <c r="R39" s="31">
        <f t="shared" si="3"/>
        <v>65.124</v>
      </c>
      <c r="S39" s="33"/>
      <c r="T39" s="31"/>
      <c r="U39" s="44" t="s">
        <v>178</v>
      </c>
      <c r="V39" s="13"/>
      <c r="W39" s="13" t="s">
        <v>66</v>
      </c>
      <c r="X39" s="32" t="s">
        <v>191</v>
      </c>
      <c r="Y39" s="32" t="s">
        <v>67</v>
      </c>
      <c r="Z39" s="27"/>
    </row>
    <row r="40" spans="1:26" ht="24.75" customHeight="1">
      <c r="A40" s="35" t="s">
        <v>52</v>
      </c>
      <c r="B40" s="35"/>
      <c r="C40" s="34" t="s">
        <v>175</v>
      </c>
      <c r="D40" s="34"/>
      <c r="E40" s="36" t="s">
        <v>119</v>
      </c>
      <c r="F40" s="10" t="s">
        <v>120</v>
      </c>
      <c r="G40" s="11"/>
      <c r="H40" s="37">
        <v>0.94</v>
      </c>
      <c r="I40" s="40">
        <v>0.7</v>
      </c>
      <c r="J40" s="30">
        <v>60</v>
      </c>
      <c r="K40" s="40">
        <v>0.7</v>
      </c>
      <c r="L40" s="41">
        <v>0.02</v>
      </c>
      <c r="M40" s="38">
        <v>60</v>
      </c>
      <c r="N40" s="12">
        <v>0.034</v>
      </c>
      <c r="O40" s="42">
        <f t="shared" si="0"/>
        <v>1.02</v>
      </c>
      <c r="P40" s="43">
        <f t="shared" si="1"/>
        <v>0.012750000000000001</v>
      </c>
      <c r="Q40" s="31">
        <f t="shared" si="2"/>
        <v>1.03275</v>
      </c>
      <c r="R40" s="31">
        <f t="shared" si="3"/>
        <v>61.965</v>
      </c>
      <c r="S40" s="33"/>
      <c r="T40" s="31"/>
      <c r="U40" s="44" t="s">
        <v>178</v>
      </c>
      <c r="V40" s="13"/>
      <c r="W40" s="13" t="s">
        <v>66</v>
      </c>
      <c r="X40" s="32">
        <v>2.49</v>
      </c>
      <c r="Y40" s="32" t="s">
        <v>67</v>
      </c>
      <c r="Z40" s="27"/>
    </row>
    <row r="41" spans="1:26" ht="77.25" customHeight="1">
      <c r="A41" s="35" t="s">
        <v>53</v>
      </c>
      <c r="B41" s="35"/>
      <c r="C41" s="34" t="s">
        <v>176</v>
      </c>
      <c r="D41" s="34"/>
      <c r="E41" s="36" t="s">
        <v>127</v>
      </c>
      <c r="F41" s="39" t="s">
        <v>121</v>
      </c>
      <c r="G41" s="11"/>
      <c r="H41" s="37">
        <v>4.01</v>
      </c>
      <c r="I41" s="40">
        <v>2</v>
      </c>
      <c r="J41" s="30">
        <v>12</v>
      </c>
      <c r="K41" s="40">
        <v>2</v>
      </c>
      <c r="L41" s="41">
        <v>0.057</v>
      </c>
      <c r="M41" s="38">
        <v>12</v>
      </c>
      <c r="N41" s="12">
        <v>0</v>
      </c>
      <c r="O41" s="42">
        <f t="shared" si="0"/>
        <v>4.6</v>
      </c>
      <c r="P41" s="43">
        <f t="shared" si="1"/>
        <v>0.057499999999999996</v>
      </c>
      <c r="Q41" s="31">
        <f t="shared" si="2"/>
        <v>4.6575</v>
      </c>
      <c r="R41" s="31">
        <f t="shared" si="3"/>
        <v>55.89</v>
      </c>
      <c r="S41" s="33"/>
      <c r="T41" s="31"/>
      <c r="U41" s="44" t="s">
        <v>178</v>
      </c>
      <c r="V41" s="13"/>
      <c r="W41" s="13" t="s">
        <v>66</v>
      </c>
      <c r="X41" s="32" t="s">
        <v>192</v>
      </c>
      <c r="Y41" s="32" t="s">
        <v>67</v>
      </c>
      <c r="Z41" s="27"/>
    </row>
    <row r="42" spans="1:26" ht="46.5" customHeight="1">
      <c r="A42" s="35" t="s">
        <v>54</v>
      </c>
      <c r="B42" s="35"/>
      <c r="C42" s="34" t="s">
        <v>176</v>
      </c>
      <c r="D42" s="34"/>
      <c r="E42" s="36" t="s">
        <v>122</v>
      </c>
      <c r="F42" s="39" t="s">
        <v>123</v>
      </c>
      <c r="G42" s="11"/>
      <c r="H42" s="37">
        <v>4.45</v>
      </c>
      <c r="I42" s="30">
        <v>3.18</v>
      </c>
      <c r="J42" s="30">
        <v>8</v>
      </c>
      <c r="K42" s="30">
        <v>3.18</v>
      </c>
      <c r="L42" s="41">
        <v>0.09</v>
      </c>
      <c r="M42" s="38">
        <v>8</v>
      </c>
      <c r="N42" s="12">
        <v>0</v>
      </c>
      <c r="O42" s="42">
        <f t="shared" si="0"/>
        <v>5.85</v>
      </c>
      <c r="P42" s="43">
        <f t="shared" si="1"/>
        <v>0.073125</v>
      </c>
      <c r="Q42" s="31">
        <f t="shared" si="2"/>
        <v>5.923125</v>
      </c>
      <c r="R42" s="31">
        <f t="shared" si="3"/>
        <v>47.385</v>
      </c>
      <c r="S42" s="33"/>
      <c r="T42" s="31"/>
      <c r="U42" s="44" t="s">
        <v>178</v>
      </c>
      <c r="V42" s="13"/>
      <c r="W42" s="13" t="s">
        <v>66</v>
      </c>
      <c r="X42" s="32" t="s">
        <v>191</v>
      </c>
      <c r="Y42" s="32" t="s">
        <v>67</v>
      </c>
      <c r="Z42" s="27"/>
    </row>
    <row r="43" spans="1:26" ht="46.5" customHeight="1">
      <c r="A43" s="35" t="s">
        <v>55</v>
      </c>
      <c r="B43" s="35"/>
      <c r="C43" s="34" t="s">
        <v>176</v>
      </c>
      <c r="D43" s="34"/>
      <c r="E43" s="36" t="s">
        <v>168</v>
      </c>
      <c r="F43" s="39" t="s">
        <v>124</v>
      </c>
      <c r="G43" s="11"/>
      <c r="H43" s="37">
        <v>5.97</v>
      </c>
      <c r="I43" s="30">
        <v>3.18</v>
      </c>
      <c r="J43" s="30">
        <v>8</v>
      </c>
      <c r="K43" s="30">
        <v>3.18</v>
      </c>
      <c r="L43" s="41">
        <v>0.09</v>
      </c>
      <c r="M43" s="38">
        <v>8</v>
      </c>
      <c r="N43" s="12">
        <v>0</v>
      </c>
      <c r="O43" s="42">
        <f t="shared" si="0"/>
        <v>7.37</v>
      </c>
      <c r="P43" s="43">
        <f t="shared" si="1"/>
        <v>0.09212500000000001</v>
      </c>
      <c r="Q43" s="31">
        <f t="shared" si="2"/>
        <v>7.462125</v>
      </c>
      <c r="R43" s="31">
        <f t="shared" si="3"/>
        <v>59.697</v>
      </c>
      <c r="S43" s="33"/>
      <c r="T43" s="31"/>
      <c r="U43" s="44" t="s">
        <v>178</v>
      </c>
      <c r="V43" s="13"/>
      <c r="W43" s="13" t="s">
        <v>66</v>
      </c>
      <c r="X43" s="32" t="s">
        <v>193</v>
      </c>
      <c r="Y43" s="32" t="s">
        <v>67</v>
      </c>
      <c r="Z43" s="27"/>
    </row>
    <row r="44" spans="1:26" ht="77.25" customHeight="1">
      <c r="A44" s="35" t="s">
        <v>56</v>
      </c>
      <c r="B44" s="35"/>
      <c r="C44" s="34" t="s">
        <v>176</v>
      </c>
      <c r="D44" s="34"/>
      <c r="E44" s="36" t="s">
        <v>126</v>
      </c>
      <c r="F44" s="39" t="s">
        <v>125</v>
      </c>
      <c r="G44" s="11"/>
      <c r="H44" s="37">
        <v>11.12</v>
      </c>
      <c r="I44" s="30">
        <v>3.69</v>
      </c>
      <c r="J44" s="30">
        <v>6</v>
      </c>
      <c r="K44" s="30">
        <v>3.69</v>
      </c>
      <c r="L44" s="41">
        <v>0.104</v>
      </c>
      <c r="M44" s="38">
        <v>6</v>
      </c>
      <c r="N44" s="12">
        <v>0</v>
      </c>
      <c r="O44" s="42">
        <f t="shared" si="0"/>
        <v>13.28</v>
      </c>
      <c r="P44" s="43">
        <f t="shared" si="1"/>
        <v>0.166</v>
      </c>
      <c r="Q44" s="31">
        <f t="shared" si="2"/>
        <v>13.446</v>
      </c>
      <c r="R44" s="31">
        <f t="shared" si="3"/>
        <v>80.676</v>
      </c>
      <c r="S44" s="33"/>
      <c r="T44" s="31"/>
      <c r="U44" s="44" t="s">
        <v>178</v>
      </c>
      <c r="V44" s="13"/>
      <c r="W44" s="13" t="s">
        <v>66</v>
      </c>
      <c r="X44" s="32" t="s">
        <v>194</v>
      </c>
      <c r="Y44" s="32" t="s">
        <v>67</v>
      </c>
      <c r="Z44" s="27"/>
    </row>
    <row r="45" spans="1:26" ht="118.5" customHeight="1">
      <c r="A45" s="35" t="s">
        <v>57</v>
      </c>
      <c r="B45" s="35"/>
      <c r="C45" s="15" t="s">
        <v>176</v>
      </c>
      <c r="D45" s="15"/>
      <c r="E45" s="36" t="s">
        <v>128</v>
      </c>
      <c r="F45" s="39" t="s">
        <v>129</v>
      </c>
      <c r="G45" s="11"/>
      <c r="H45" s="37">
        <v>14.09</v>
      </c>
      <c r="I45" s="30">
        <v>2.32</v>
      </c>
      <c r="J45" s="30">
        <v>4</v>
      </c>
      <c r="K45" s="30">
        <v>2.32</v>
      </c>
      <c r="L45" s="41">
        <v>0.066</v>
      </c>
      <c r="M45" s="38">
        <v>4</v>
      </c>
      <c r="N45" s="12">
        <v>0</v>
      </c>
      <c r="O45" s="42">
        <f t="shared" si="0"/>
        <v>16.12</v>
      </c>
      <c r="P45" s="43">
        <f t="shared" si="1"/>
        <v>0.2015</v>
      </c>
      <c r="Q45" s="31">
        <f t="shared" si="2"/>
        <v>16.3215</v>
      </c>
      <c r="R45" s="31">
        <f t="shared" si="3"/>
        <v>65.286</v>
      </c>
      <c r="S45" s="33"/>
      <c r="T45" s="31"/>
      <c r="U45" s="44" t="s">
        <v>178</v>
      </c>
      <c r="V45" s="13"/>
      <c r="W45" s="13" t="s">
        <v>66</v>
      </c>
      <c r="X45" s="32" t="s">
        <v>195</v>
      </c>
      <c r="Y45" s="32" t="s">
        <v>67</v>
      </c>
      <c r="Z45" s="27"/>
    </row>
    <row r="46" spans="1:26" ht="65.25" customHeight="1">
      <c r="A46" s="35" t="s">
        <v>58</v>
      </c>
      <c r="B46" s="35"/>
      <c r="C46" s="15" t="s">
        <v>176</v>
      </c>
      <c r="D46" s="15"/>
      <c r="E46" s="36" t="s">
        <v>130</v>
      </c>
      <c r="F46" s="39" t="s">
        <v>131</v>
      </c>
      <c r="G46" s="11"/>
      <c r="H46" s="37">
        <v>8.34</v>
      </c>
      <c r="I46" s="30">
        <v>1.98</v>
      </c>
      <c r="J46" s="30">
        <v>4</v>
      </c>
      <c r="K46" s="30">
        <v>1.98</v>
      </c>
      <c r="L46" s="41">
        <v>0.056</v>
      </c>
      <c r="M46" s="38">
        <v>4</v>
      </c>
      <c r="N46" s="12">
        <v>0</v>
      </c>
      <c r="O46" s="42">
        <f t="shared" si="0"/>
        <v>10.08</v>
      </c>
      <c r="P46" s="43">
        <f t="shared" si="1"/>
        <v>0.126</v>
      </c>
      <c r="Q46" s="31">
        <f t="shared" si="2"/>
        <v>10.206</v>
      </c>
      <c r="R46" s="31">
        <f t="shared" si="3"/>
        <v>40.824</v>
      </c>
      <c r="S46" s="33"/>
      <c r="T46" s="31"/>
      <c r="U46" s="44" t="s">
        <v>178</v>
      </c>
      <c r="V46" s="13"/>
      <c r="W46" s="13" t="s">
        <v>66</v>
      </c>
      <c r="X46" s="32" t="s">
        <v>196</v>
      </c>
      <c r="Y46" s="32" t="s">
        <v>67</v>
      </c>
      <c r="Z46" s="27"/>
    </row>
    <row r="47" spans="1:26" ht="24.75" customHeight="1">
      <c r="A47" s="35" t="s">
        <v>59</v>
      </c>
      <c r="B47" s="35"/>
      <c r="C47" s="15" t="s">
        <v>176</v>
      </c>
      <c r="D47" s="15"/>
      <c r="E47" s="36" t="s">
        <v>186</v>
      </c>
      <c r="F47" s="10" t="s">
        <v>132</v>
      </c>
      <c r="G47" s="11"/>
      <c r="H47" s="37">
        <v>0.5</v>
      </c>
      <c r="I47" s="30">
        <v>0.85</v>
      </c>
      <c r="J47" s="30">
        <v>36</v>
      </c>
      <c r="K47" s="30">
        <v>0.85</v>
      </c>
      <c r="L47" s="41">
        <v>0.024</v>
      </c>
      <c r="M47" s="38">
        <v>36</v>
      </c>
      <c r="N47" s="12">
        <v>0</v>
      </c>
      <c r="O47" s="42">
        <f t="shared" si="0"/>
        <v>0.59</v>
      </c>
      <c r="P47" s="43">
        <f t="shared" si="1"/>
        <v>0.007375</v>
      </c>
      <c r="Q47" s="31">
        <f t="shared" si="2"/>
        <v>0.597375</v>
      </c>
      <c r="R47" s="31">
        <f t="shared" si="3"/>
        <v>21.505499999999998</v>
      </c>
      <c r="S47" s="33"/>
      <c r="T47" s="31"/>
      <c r="U47" s="44" t="s">
        <v>178</v>
      </c>
      <c r="V47" s="13"/>
      <c r="W47" s="13" t="s">
        <v>66</v>
      </c>
      <c r="X47" s="32">
        <v>1.79</v>
      </c>
      <c r="Y47" s="32" t="s">
        <v>67</v>
      </c>
      <c r="Z47" s="27"/>
    </row>
    <row r="48" spans="1:26" ht="24.75" customHeight="1">
      <c r="A48" s="35" t="s">
        <v>60</v>
      </c>
      <c r="B48" s="35"/>
      <c r="C48" s="15" t="s">
        <v>176</v>
      </c>
      <c r="D48" s="15"/>
      <c r="E48" s="36" t="s">
        <v>185</v>
      </c>
      <c r="F48" s="10" t="s">
        <v>133</v>
      </c>
      <c r="G48" s="11"/>
      <c r="H48" s="37">
        <v>0.78</v>
      </c>
      <c r="I48" s="30">
        <v>0.85</v>
      </c>
      <c r="J48" s="30">
        <v>36</v>
      </c>
      <c r="K48" s="30">
        <v>0.85</v>
      </c>
      <c r="L48" s="41">
        <v>0.024</v>
      </c>
      <c r="M48" s="38">
        <v>36</v>
      </c>
      <c r="N48" s="12">
        <v>0</v>
      </c>
      <c r="O48" s="42">
        <f t="shared" si="0"/>
        <v>0.87</v>
      </c>
      <c r="P48" s="43">
        <f t="shared" si="1"/>
        <v>0.010875000000000001</v>
      </c>
      <c r="Q48" s="31">
        <f t="shared" si="2"/>
        <v>0.880875</v>
      </c>
      <c r="R48" s="31">
        <f t="shared" si="3"/>
        <v>31.711499999999997</v>
      </c>
      <c r="S48" s="33"/>
      <c r="T48" s="31"/>
      <c r="U48" s="44" t="s">
        <v>178</v>
      </c>
      <c r="V48" s="13"/>
      <c r="W48" s="13" t="s">
        <v>66</v>
      </c>
      <c r="X48" s="32">
        <v>1.99</v>
      </c>
      <c r="Y48" s="32" t="s">
        <v>67</v>
      </c>
      <c r="Z48" s="27"/>
    </row>
    <row r="49" spans="1:26" ht="24.75" customHeight="1">
      <c r="A49" s="35" t="s">
        <v>61</v>
      </c>
      <c r="B49" s="35"/>
      <c r="C49" s="15" t="s">
        <v>176</v>
      </c>
      <c r="D49" s="15"/>
      <c r="E49" s="36" t="s">
        <v>184</v>
      </c>
      <c r="F49" s="10" t="s">
        <v>134</v>
      </c>
      <c r="G49" s="11"/>
      <c r="H49" s="37">
        <v>0.7</v>
      </c>
      <c r="I49" s="30">
        <v>0.75</v>
      </c>
      <c r="J49" s="30">
        <v>36</v>
      </c>
      <c r="K49" s="30">
        <v>0.75</v>
      </c>
      <c r="L49" s="41">
        <v>0.021</v>
      </c>
      <c r="M49" s="38">
        <v>36</v>
      </c>
      <c r="N49" s="12">
        <v>0</v>
      </c>
      <c r="O49" s="42">
        <f t="shared" si="0"/>
        <v>0.78</v>
      </c>
      <c r="P49" s="43">
        <f t="shared" si="1"/>
        <v>0.009750000000000002</v>
      </c>
      <c r="Q49" s="31">
        <f t="shared" si="2"/>
        <v>0.7897500000000001</v>
      </c>
      <c r="R49" s="31">
        <f t="shared" si="3"/>
        <v>28.431</v>
      </c>
      <c r="S49" s="33"/>
      <c r="T49" s="31"/>
      <c r="U49" s="44" t="s">
        <v>178</v>
      </c>
      <c r="V49" s="13"/>
      <c r="W49" s="13" t="s">
        <v>66</v>
      </c>
      <c r="X49" s="32">
        <v>1.99</v>
      </c>
      <c r="Y49" s="32" t="s">
        <v>67</v>
      </c>
      <c r="Z49" s="27"/>
    </row>
    <row r="50" spans="1:26" ht="24.75" customHeight="1">
      <c r="A50" s="35" t="s">
        <v>62</v>
      </c>
      <c r="B50" s="35"/>
      <c r="C50" s="15" t="s">
        <v>176</v>
      </c>
      <c r="D50" s="15"/>
      <c r="E50" s="36" t="s">
        <v>183</v>
      </c>
      <c r="F50" s="10" t="s">
        <v>135</v>
      </c>
      <c r="G50" s="11"/>
      <c r="H50" s="37">
        <v>0.97</v>
      </c>
      <c r="I50" s="30">
        <v>0.75</v>
      </c>
      <c r="J50" s="30">
        <v>36</v>
      </c>
      <c r="K50" s="30">
        <v>0.75</v>
      </c>
      <c r="L50" s="41">
        <v>0.021</v>
      </c>
      <c r="M50" s="38">
        <v>36</v>
      </c>
      <c r="N50" s="12">
        <v>0</v>
      </c>
      <c r="O50" s="42">
        <f t="shared" si="0"/>
        <v>1.05</v>
      </c>
      <c r="P50" s="43">
        <f t="shared" si="1"/>
        <v>0.013125000000000001</v>
      </c>
      <c r="Q50" s="31">
        <f t="shared" si="2"/>
        <v>1.063125</v>
      </c>
      <c r="R50" s="31">
        <f t="shared" si="3"/>
        <v>38.2725</v>
      </c>
      <c r="S50" s="33"/>
      <c r="T50" s="31"/>
      <c r="U50" s="44" t="s">
        <v>178</v>
      </c>
      <c r="V50" s="13"/>
      <c r="W50" s="13" t="s">
        <v>66</v>
      </c>
      <c r="X50" s="32">
        <v>2.49</v>
      </c>
      <c r="Y50" s="32" t="s">
        <v>67</v>
      </c>
      <c r="Z50" s="27"/>
    </row>
    <row r="51" spans="1:26" ht="24.75" customHeight="1">
      <c r="A51" s="35" t="s">
        <v>63</v>
      </c>
      <c r="B51" s="35"/>
      <c r="C51" s="15" t="s">
        <v>176</v>
      </c>
      <c r="D51" s="15" t="s">
        <v>343</v>
      </c>
      <c r="E51" s="36" t="s">
        <v>182</v>
      </c>
      <c r="F51" s="10" t="s">
        <v>136</v>
      </c>
      <c r="G51" s="11"/>
      <c r="H51" s="37">
        <v>0.98</v>
      </c>
      <c r="I51" s="30">
        <v>0.71</v>
      </c>
      <c r="J51" s="30">
        <v>48</v>
      </c>
      <c r="K51" s="30">
        <v>0.71</v>
      </c>
      <c r="L51" s="41">
        <v>0.02</v>
      </c>
      <c r="M51" s="38">
        <v>48</v>
      </c>
      <c r="N51" s="12">
        <v>0</v>
      </c>
      <c r="O51" s="42">
        <f t="shared" si="0"/>
        <v>1.04</v>
      </c>
      <c r="P51" s="43">
        <f t="shared" si="1"/>
        <v>0.013000000000000001</v>
      </c>
      <c r="Q51" s="31">
        <f t="shared" si="2"/>
        <v>1.053</v>
      </c>
      <c r="R51" s="31">
        <f t="shared" si="3"/>
        <v>50.544</v>
      </c>
      <c r="S51" s="33"/>
      <c r="T51" s="31"/>
      <c r="U51" s="44" t="s">
        <v>178</v>
      </c>
      <c r="V51" s="13"/>
      <c r="W51" s="13" t="s">
        <v>66</v>
      </c>
      <c r="X51" s="32">
        <v>2.49</v>
      </c>
      <c r="Y51" s="32" t="s">
        <v>67</v>
      </c>
      <c r="Z51" s="27"/>
    </row>
    <row r="52" spans="1:26" ht="24.75" customHeight="1">
      <c r="A52" s="15" t="s">
        <v>64</v>
      </c>
      <c r="B52" s="15"/>
      <c r="C52" s="15" t="s">
        <v>176</v>
      </c>
      <c r="D52" s="15" t="s">
        <v>343</v>
      </c>
      <c r="E52" s="36" t="s">
        <v>181</v>
      </c>
      <c r="F52" s="10" t="s">
        <v>137</v>
      </c>
      <c r="G52" s="11"/>
      <c r="H52" s="37">
        <v>1</v>
      </c>
      <c r="I52" s="30">
        <v>0.46</v>
      </c>
      <c r="J52" s="30">
        <v>36</v>
      </c>
      <c r="K52" s="30">
        <v>0.46</v>
      </c>
      <c r="L52" s="41">
        <v>0.013</v>
      </c>
      <c r="M52" s="38">
        <v>36</v>
      </c>
      <c r="N52" s="12">
        <v>0</v>
      </c>
      <c r="O52" s="42">
        <f t="shared" si="0"/>
        <v>1.05</v>
      </c>
      <c r="P52" s="43">
        <f t="shared" si="1"/>
        <v>0.013125000000000001</v>
      </c>
      <c r="Q52" s="31">
        <f t="shared" si="2"/>
        <v>1.063125</v>
      </c>
      <c r="R52" s="31">
        <f t="shared" si="3"/>
        <v>38.2725</v>
      </c>
      <c r="S52" s="33"/>
      <c r="T52" s="31"/>
      <c r="U52" s="44" t="s">
        <v>178</v>
      </c>
      <c r="V52" s="13"/>
      <c r="W52" s="13" t="s">
        <v>66</v>
      </c>
      <c r="X52" s="32">
        <v>2.49</v>
      </c>
      <c r="Y52" s="32" t="s">
        <v>67</v>
      </c>
      <c r="Z52" s="27"/>
    </row>
    <row r="53" spans="1:24" ht="60.75" customHeight="1">
      <c r="A53" s="578" t="s">
        <v>177</v>
      </c>
      <c r="B53" s="578"/>
      <c r="C53" s="578"/>
      <c r="D53" s="578"/>
      <c r="E53" s="578"/>
      <c r="X53" s="32"/>
    </row>
  </sheetData>
  <sheetProtection/>
  <mergeCells count="1">
    <mergeCell ref="A53:E53"/>
  </mergeCells>
  <printOptions gridLines="1" horizontalCentered="1"/>
  <pageMargins left="0.196850393700787" right="0.236220472440945" top="1.37795275590551" bottom="0.669291338582677" header="0.433070866141732" footer="0.236220472440945"/>
  <pageSetup fitToHeight="0" fitToWidth="1" horizontalDpi="600" verticalDpi="600" orientation="landscape" paperSize="17" scale="68" r:id="rId1"/>
  <headerFooter alignWithMargins="0">
    <oddHeader>&amp;C&amp;"Arial Rounded MT Bold,Bold"&amp;14Vendor Name&amp;"Arial,Regular"&amp;10
&amp;"Arial Rounded MT Bold,Regular"&amp;12 201X Halloween Direct Import Planning Worksheet
&amp;10*Please Note: This is not an order form.  All orders must be placed via the PFA Marketplace website*</oddHeader>
    <oddFooter>&amp;L&amp;Z&amp;F 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Wynona</dc:creator>
  <cp:keywords/>
  <dc:description/>
  <cp:lastModifiedBy>Dawn Edwards</cp:lastModifiedBy>
  <cp:lastPrinted>2019-12-24T07:36:00Z</cp:lastPrinted>
  <dcterms:created xsi:type="dcterms:W3CDTF">2015-08-04T15:25:12Z</dcterms:created>
  <dcterms:modified xsi:type="dcterms:W3CDTF">2020-01-03T00:49:37Z</dcterms:modified>
  <cp:category/>
  <cp:version/>
  <cp:contentType/>
  <cp:contentStatus/>
</cp:coreProperties>
</file>